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mari\OneDrive\Picture\Workout\Competitions\2024\LA PUPJ\Judging\"/>
    </mc:Choice>
  </mc:AlternateContent>
  <xr:revisionPtr revIDLastSave="0" documentId="13_ncr:1_{EF23C6DA-B640-44A9-AEC4-18DDB051E841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HW Results - Overall Rank" sheetId="9" r:id="rId1"/>
    <sheet name="HW Results - Events" sheetId="10" r:id="rId2"/>
    <sheet name="HW Scoresheet" sheetId="5" r:id="rId3"/>
    <sheet name="HEAVYWEIGHT ECI 1000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9" l="1"/>
  <c r="AE10" i="9"/>
  <c r="AE9" i="9"/>
  <c r="AE7" i="9"/>
  <c r="AE6" i="9"/>
  <c r="AE5" i="9"/>
  <c r="Y19" i="5"/>
  <c r="W6" i="5"/>
  <c r="W7" i="5"/>
  <c r="W12" i="5"/>
  <c r="W16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5" i="5"/>
  <c r="V6" i="5"/>
  <c r="V7" i="5"/>
  <c r="Z7" i="5" s="1"/>
  <c r="AA7" i="5" s="1" a="1"/>
  <c r="AA7" i="5" s="1"/>
  <c r="V12" i="5"/>
  <c r="V16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Z36" i="5"/>
  <c r="AA36" i="5" s="1" a="1"/>
  <c r="AA36" i="5" s="1"/>
  <c r="V5" i="5"/>
  <c r="S6" i="5"/>
  <c r="S7" i="5"/>
  <c r="S12" i="5"/>
  <c r="S16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5" i="5"/>
  <c r="R6" i="5"/>
  <c r="R7" i="5"/>
  <c r="R12" i="5"/>
  <c r="R16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Z33" i="5" s="1"/>
  <c r="AA33" i="5" s="1" a="1"/>
  <c r="AA33" i="5" s="1"/>
  <c r="R34" i="5"/>
  <c r="R35" i="5"/>
  <c r="R36" i="5"/>
  <c r="R37" i="5"/>
  <c r="R5" i="5"/>
  <c r="O6" i="5"/>
  <c r="O7" i="5"/>
  <c r="O12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5" i="5"/>
  <c r="N6" i="5"/>
  <c r="N7" i="5"/>
  <c r="N12" i="5"/>
  <c r="N16" i="5"/>
  <c r="N18" i="5"/>
  <c r="N19" i="5"/>
  <c r="Z19" i="5" s="1"/>
  <c r="AA19" i="5" s="1" a="1"/>
  <c r="AA19" i="5" s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5" i="5"/>
  <c r="K6" i="5"/>
  <c r="K7" i="5"/>
  <c r="K12" i="5"/>
  <c r="K16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5" i="5"/>
  <c r="J6" i="5"/>
  <c r="J7" i="5"/>
  <c r="J12" i="5"/>
  <c r="J16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5" i="5"/>
  <c r="F6" i="5"/>
  <c r="G6" i="5"/>
  <c r="F7" i="5"/>
  <c r="G7" i="5"/>
  <c r="F8" i="5"/>
  <c r="G8" i="5"/>
  <c r="F12" i="5"/>
  <c r="G12" i="5"/>
  <c r="F16" i="5"/>
  <c r="G16" i="5"/>
  <c r="F18" i="5"/>
  <c r="G18" i="5"/>
  <c r="F19" i="5"/>
  <c r="G19" i="5"/>
  <c r="F20" i="5"/>
  <c r="G20" i="5"/>
  <c r="F21" i="5"/>
  <c r="Z21" i="5" s="1"/>
  <c r="AA21" i="5" s="1" a="1"/>
  <c r="AA21" i="5" s="1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G5" i="5"/>
  <c r="F5" i="5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3" i="6"/>
  <c r="R42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3" i="6"/>
  <c r="O42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3" i="6"/>
  <c r="L42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3" i="6"/>
  <c r="I42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3" i="6"/>
  <c r="F42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X37" i="5"/>
  <c r="U37" i="5"/>
  <c r="Q37" i="5"/>
  <c r="M37" i="5"/>
  <c r="I37" i="5"/>
  <c r="E37" i="5"/>
  <c r="X36" i="5"/>
  <c r="U36" i="5"/>
  <c r="Q36" i="5"/>
  <c r="M36" i="5"/>
  <c r="I36" i="5"/>
  <c r="E36" i="5"/>
  <c r="X35" i="5"/>
  <c r="U35" i="5"/>
  <c r="Q35" i="5"/>
  <c r="M35" i="5"/>
  <c r="I35" i="5"/>
  <c r="E35" i="5"/>
  <c r="X34" i="5"/>
  <c r="U34" i="5"/>
  <c r="Q34" i="5"/>
  <c r="M34" i="5"/>
  <c r="I34" i="5"/>
  <c r="E34" i="5"/>
  <c r="X33" i="5"/>
  <c r="U33" i="5"/>
  <c r="Q33" i="5"/>
  <c r="M33" i="5"/>
  <c r="I33" i="5"/>
  <c r="E33" i="5"/>
  <c r="X32" i="5"/>
  <c r="U32" i="5"/>
  <c r="Q32" i="5"/>
  <c r="M32" i="5"/>
  <c r="I32" i="5"/>
  <c r="E32" i="5"/>
  <c r="X31" i="5"/>
  <c r="U31" i="5"/>
  <c r="Q31" i="5"/>
  <c r="M31" i="5"/>
  <c r="I31" i="5"/>
  <c r="Z31" i="5"/>
  <c r="AA31" i="5" s="1" a="1"/>
  <c r="AA31" i="5" s="1"/>
  <c r="E31" i="5"/>
  <c r="X30" i="5"/>
  <c r="U30" i="5"/>
  <c r="Q30" i="5"/>
  <c r="M30" i="5"/>
  <c r="Z30" i="5"/>
  <c r="AA30" i="5" s="1" a="1"/>
  <c r="AA30" i="5" s="1"/>
  <c r="I30" i="5"/>
  <c r="E30" i="5"/>
  <c r="X29" i="5"/>
  <c r="U29" i="5"/>
  <c r="Q29" i="5"/>
  <c r="M29" i="5"/>
  <c r="I29" i="5"/>
  <c r="E29" i="5"/>
  <c r="X28" i="5"/>
  <c r="U28" i="5"/>
  <c r="Q28" i="5"/>
  <c r="M28" i="5"/>
  <c r="I28" i="5"/>
  <c r="E28" i="5"/>
  <c r="X27" i="5"/>
  <c r="U27" i="5"/>
  <c r="Q27" i="5"/>
  <c r="M27" i="5"/>
  <c r="I27" i="5"/>
  <c r="E27" i="5"/>
  <c r="X26" i="5"/>
  <c r="U26" i="5"/>
  <c r="Q26" i="5"/>
  <c r="M26" i="5"/>
  <c r="I26" i="5"/>
  <c r="E26" i="5"/>
  <c r="X25" i="5"/>
  <c r="U25" i="5"/>
  <c r="Q25" i="5"/>
  <c r="M25" i="5"/>
  <c r="I25" i="5"/>
  <c r="E25" i="5"/>
  <c r="X24" i="5"/>
  <c r="U24" i="5"/>
  <c r="Q24" i="5"/>
  <c r="M24" i="5"/>
  <c r="I24" i="5"/>
  <c r="E24" i="5"/>
  <c r="X23" i="5"/>
  <c r="U23" i="5"/>
  <c r="Q23" i="5"/>
  <c r="M23" i="5"/>
  <c r="I23" i="5"/>
  <c r="E23" i="5"/>
  <c r="X22" i="5"/>
  <c r="U22" i="5"/>
  <c r="Q22" i="5"/>
  <c r="M22" i="5"/>
  <c r="I22" i="5"/>
  <c r="E22" i="5"/>
  <c r="X21" i="5"/>
  <c r="U21" i="5"/>
  <c r="Q21" i="5"/>
  <c r="M21" i="5"/>
  <c r="I21" i="5"/>
  <c r="E21" i="5"/>
  <c r="X20" i="5"/>
  <c r="U20" i="5"/>
  <c r="Q20" i="5"/>
  <c r="M20" i="5"/>
  <c r="I20" i="5"/>
  <c r="E20" i="5"/>
  <c r="X19" i="5"/>
  <c r="U19" i="5"/>
  <c r="Q19" i="5"/>
  <c r="M19" i="5"/>
  <c r="I19" i="5"/>
  <c r="E19" i="5"/>
  <c r="X18" i="5"/>
  <c r="U18" i="5"/>
  <c r="Q18" i="5"/>
  <c r="M18" i="5"/>
  <c r="I18" i="5"/>
  <c r="E18" i="5"/>
  <c r="X16" i="5"/>
  <c r="U16" i="5"/>
  <c r="Q16" i="5"/>
  <c r="M16" i="5"/>
  <c r="I16" i="5"/>
  <c r="E16" i="5"/>
  <c r="X12" i="5"/>
  <c r="U12" i="5"/>
  <c r="Q12" i="5"/>
  <c r="M12" i="5"/>
  <c r="I12" i="5"/>
  <c r="E12" i="5"/>
  <c r="E8" i="5"/>
  <c r="X7" i="5"/>
  <c r="U7" i="5"/>
  <c r="Q7" i="5"/>
  <c r="M7" i="5"/>
  <c r="I7" i="5"/>
  <c r="E7" i="5"/>
  <c r="X6" i="5"/>
  <c r="U6" i="5"/>
  <c r="Q6" i="5"/>
  <c r="M6" i="5"/>
  <c r="I6" i="5"/>
  <c r="E6" i="5"/>
  <c r="X5" i="5"/>
  <c r="U5" i="5"/>
  <c r="Q5" i="5"/>
  <c r="M5" i="5"/>
  <c r="I5" i="5"/>
  <c r="Z5" i="5"/>
  <c r="AA5" i="5" s="1" a="1"/>
  <c r="AA5" i="5" s="1"/>
  <c r="E5" i="5"/>
  <c r="Z18" i="5" l="1"/>
  <c r="AA18" i="5" s="1" a="1"/>
  <c r="AA18" i="5" s="1"/>
  <c r="Z12" i="5"/>
  <c r="AA12" i="5" s="1" a="1"/>
  <c r="AA12" i="5" s="1"/>
  <c r="Z6" i="5"/>
  <c r="AA6" i="5" s="1" a="1"/>
  <c r="AA6" i="5" s="1"/>
  <c r="Z34" i="5"/>
  <c r="AA34" i="5" s="1" a="1"/>
  <c r="AA34" i="5" s="1"/>
  <c r="Z22" i="5"/>
  <c r="AA22" i="5" s="1" a="1"/>
  <c r="AA22" i="5" s="1"/>
  <c r="Z29" i="5"/>
  <c r="AA29" i="5" s="1" a="1"/>
  <c r="AA29" i="5" s="1"/>
  <c r="Z26" i="5"/>
  <c r="AA26" i="5" s="1" a="1"/>
  <c r="AA26" i="5" s="1"/>
  <c r="Z35" i="5"/>
  <c r="AA35" i="5" s="1" a="1"/>
  <c r="AA35" i="5" s="1"/>
  <c r="Z23" i="5"/>
  <c r="AA23" i="5" s="1" a="1"/>
  <c r="AA23" i="5" s="1"/>
  <c r="Z37" i="5"/>
  <c r="AA37" i="5" s="1" a="1"/>
  <c r="AA37" i="5" s="1"/>
  <c r="Z25" i="5"/>
  <c r="AA25" i="5" s="1" a="1"/>
  <c r="AA25" i="5" s="1"/>
  <c r="Z24" i="5"/>
  <c r="AA24" i="5" s="1" a="1"/>
  <c r="AA24" i="5" s="1"/>
  <c r="Z28" i="5"/>
  <c r="AA28" i="5" s="1" a="1"/>
  <c r="AA28" i="5" s="1"/>
  <c r="Z16" i="5"/>
  <c r="AA16" i="5" s="1" a="1"/>
  <c r="AA16" i="5" s="1"/>
  <c r="Z32" i="5"/>
  <c r="AA32" i="5" s="1" a="1"/>
  <c r="AA32" i="5" s="1"/>
  <c r="Z20" i="5"/>
  <c r="AA20" i="5" s="1" a="1"/>
  <c r="AA20" i="5" s="1"/>
  <c r="Z27" i="5"/>
  <c r="AA27" i="5" s="1" a="1"/>
  <c r="AA27" i="5" s="1"/>
  <c r="Y21" i="5" l="1"/>
  <c r="Y33" i="5"/>
  <c r="Y26" i="5"/>
  <c r="Y6" i="5"/>
  <c r="Y30" i="5"/>
  <c r="Y22" i="5"/>
  <c r="Y34" i="5"/>
  <c r="Y37" i="5"/>
  <c r="Y5" i="5"/>
  <c r="Y18" i="5"/>
  <c r="Y23" i="5"/>
  <c r="Y35" i="5"/>
  <c r="Y24" i="5"/>
  <c r="Y36" i="5"/>
  <c r="Y25" i="5"/>
  <c r="Y12" i="5"/>
  <c r="Y7" i="5"/>
  <c r="Y20" i="5"/>
  <c r="Y32" i="5"/>
  <c r="Y27" i="5"/>
  <c r="Y28" i="5"/>
  <c r="Y29" i="5"/>
  <c r="Y16" i="5"/>
  <c r="Y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<sst xmlns="http://schemas.openxmlformats.org/spreadsheetml/2006/main" count="888" uniqueCount="56">
  <si>
    <t>Order</t>
  </si>
  <si>
    <t>1a</t>
  </si>
  <si>
    <t>1b</t>
  </si>
  <si>
    <t>1c</t>
  </si>
  <si>
    <t>Athlete</t>
  </si>
  <si>
    <t>Walk-in A:</t>
  </si>
  <si>
    <t>Walk-in B:</t>
  </si>
  <si>
    <t>Walk-in C:</t>
  </si>
  <si>
    <t>Pull-Ups</t>
  </si>
  <si>
    <t>Reps</t>
  </si>
  <si>
    <t>Rank</t>
  </si>
  <si>
    <t>ECI</t>
  </si>
  <si>
    <t>Belt</t>
  </si>
  <si>
    <t>Squats</t>
  </si>
  <si>
    <t>Dips</t>
  </si>
  <si>
    <t>Sit-Ups</t>
  </si>
  <si>
    <t>Push-Ups</t>
  </si>
  <si>
    <t>Overall</t>
  </si>
  <si>
    <t>Points</t>
  </si>
  <si>
    <r>
      <t xml:space="preserve">Platinum Belt
</t>
    </r>
    <r>
      <rPr>
        <sz val="16"/>
        <rFont val="Agency FB"/>
        <family val="2"/>
      </rPr>
      <t>[New Event Record]</t>
    </r>
  </si>
  <si>
    <t>+</t>
  </si>
  <si>
    <t>Black</t>
  </si>
  <si>
    <t>Platinum</t>
  </si>
  <si>
    <t>Brown</t>
  </si>
  <si>
    <t>Red</t>
  </si>
  <si>
    <t>Blue</t>
  </si>
  <si>
    <t>Grey</t>
  </si>
  <si>
    <t>White</t>
  </si>
  <si>
    <t>H E A V Y W E I G H T</t>
  </si>
  <si>
    <t>Carnell Specks [MU]</t>
  </si>
  <si>
    <t>Casey Johnson [MU]</t>
  </si>
  <si>
    <t>Sidney Mayungbe</t>
  </si>
  <si>
    <t>Jason Gonzalez</t>
  </si>
  <si>
    <t>Drake Mendoza [MU]</t>
  </si>
  <si>
    <t>Randall Davis II</t>
  </si>
  <si>
    <t>Sergio Marquez</t>
  </si>
  <si>
    <t>Aaron Gonzalez [MU]</t>
  </si>
  <si>
    <t>Zeek Lewis</t>
  </si>
  <si>
    <t>Isaacc M</t>
  </si>
  <si>
    <t>Aladdin M’ghaz</t>
  </si>
  <si>
    <t>Miguel Robles [MU]</t>
  </si>
  <si>
    <t>Andrew Thompson</t>
  </si>
  <si>
    <t>Jose Guzman</t>
  </si>
  <si>
    <t>Tyler Magistrelli</t>
  </si>
  <si>
    <t>Eric Conner</t>
  </si>
  <si>
    <t>WITHDREW</t>
  </si>
  <si>
    <t>OVERALL Rank</t>
  </si>
  <si>
    <t>Medal Count</t>
  </si>
  <si>
    <t>Gold</t>
  </si>
  <si>
    <t>Silver</t>
  </si>
  <si>
    <t>Bronze</t>
  </si>
  <si>
    <t>Total</t>
  </si>
  <si>
    <t>WITHDREW DUE TO INJURY</t>
  </si>
  <si>
    <t>TRANSFERRED TO LIGHTWEIGHT AFTER WEIGH-IN</t>
  </si>
  <si>
    <t>WITHDREW DUE TO TRAVEL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</si>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</sst>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b/>
      <sz val="24"/>
      <color theme="1"/>
      <name val="Agency FB"/>
      <family val="2"/>
    </font>
    <font>
      <b/>
      <sz val="14"/>
      <color theme="1"/>
      <name val="Agency FB"/>
      <family val="2"/>
    </font>
    <font>
      <sz val="22"/>
      <name val="Agency FB"/>
      <family val="2"/>
    </font>
    <font>
      <sz val="16"/>
      <name val="Agency FB"/>
      <family val="2"/>
    </font>
    <font>
      <sz val="14"/>
      <name val="Agency FB"/>
      <family val="2"/>
    </font>
    <font>
      <sz val="14"/>
      <color theme="0"/>
      <name val="Agency FB"/>
      <family val="2"/>
    </font>
    <font>
      <b/>
      <sz val="14"/>
      <name val="Agency FB"/>
      <family val="2"/>
    </font>
    <font>
      <b/>
      <sz val="25"/>
      <color theme="1"/>
      <name val="Agency FB"/>
      <family val="2"/>
    </font>
    <font>
      <b/>
      <sz val="11"/>
      <color theme="4"/>
      <name val="Agency FB"/>
      <family val="2"/>
    </font>
    <font>
      <sz val="11"/>
      <name val="Agency FB"/>
      <family val="2"/>
    </font>
    <font>
      <b/>
      <sz val="11"/>
      <color theme="9"/>
      <name val="Agency FB"/>
      <family val="2"/>
    </font>
    <font>
      <sz val="11"/>
      <color theme="0"/>
      <name val="Agency FB"/>
      <family val="2"/>
    </font>
    <font>
      <b/>
      <sz val="11"/>
      <color theme="0"/>
      <name val="Agency FB"/>
      <family val="2"/>
    </font>
    <font>
      <b/>
      <sz val="11"/>
      <name val="Agency FB"/>
      <family val="2"/>
    </font>
    <font>
      <b/>
      <sz val="11"/>
      <color theme="1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/>
    <xf numFmtId="1" fontId="7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4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1" fontId="15" fillId="9" borderId="10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9" borderId="10" xfId="0" applyFont="1" applyFill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4" fillId="3" borderId="0" xfId="0" applyFont="1" applyFill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3" borderId="5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" fillId="0" borderId="0" xfId="0" applyFont="1" applyBorder="1"/>
    <xf numFmtId="0" fontId="16" fillId="0" borderId="0" xfId="0" applyFont="1" applyFill="1" applyBorder="1" applyAlignment="1">
      <alignment horizontal="center"/>
    </xf>
    <xf numFmtId="0" fontId="17" fillId="0" borderId="11" xfId="0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11" fillId="2" borderId="10" xfId="0" applyNumberFormat="1" applyFont="1" applyFill="1" applyBorder="1" applyAlignment="1">
      <alignment horizontal="center"/>
    </xf>
    <xf numFmtId="1" fontId="12" fillId="2" borderId="11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15" fillId="7" borderId="0" xfId="0" applyNumberFormat="1" applyFont="1" applyFill="1" applyBorder="1" applyAlignment="1">
      <alignment horizontal="center"/>
    </xf>
    <xf numFmtId="1" fontId="15" fillId="8" borderId="0" xfId="0" applyNumberFormat="1" applyFont="1" applyFill="1" applyBorder="1" applyAlignment="1">
      <alignment horizontal="center"/>
    </xf>
    <xf numFmtId="1" fontId="15" fillId="10" borderId="7" xfId="0" applyNumberFormat="1" applyFont="1" applyFill="1" applyBorder="1" applyAlignment="1">
      <alignment horizontal="center"/>
    </xf>
    <xf numFmtId="1" fontId="15" fillId="9" borderId="11" xfId="0" applyNumberFormat="1" applyFont="1" applyFill="1" applyBorder="1" applyAlignment="1">
      <alignment horizontal="center"/>
    </xf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1" fontId="15" fillId="7" borderId="5" xfId="0" applyNumberFormat="1" applyFont="1" applyFill="1" applyBorder="1" applyAlignment="1">
      <alignment horizontal="center"/>
    </xf>
    <xf numFmtId="0" fontId="15" fillId="8" borderId="0" xfId="0" applyFont="1" applyFill="1" applyBorder="1"/>
    <xf numFmtId="0" fontId="15" fillId="8" borderId="4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1" fontId="15" fillId="8" borderId="5" xfId="0" applyNumberFormat="1" applyFont="1" applyFill="1" applyBorder="1" applyAlignment="1">
      <alignment horizontal="center"/>
    </xf>
    <xf numFmtId="0" fontId="15" fillId="10" borderId="7" xfId="0" applyFont="1" applyFill="1" applyBorder="1"/>
    <xf numFmtId="0" fontId="15" fillId="10" borderId="6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1" fontId="15" fillId="10" borderId="8" xfId="0" applyNumberFormat="1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" fontId="12" fillId="0" borderId="0" xfId="0" applyNumberFormat="1" applyFont="1" applyFill="1" applyBorder="1" applyAlignment="1">
      <alignment horizontal="center"/>
    </xf>
    <xf numFmtId="0" fontId="15" fillId="7" borderId="10" xfId="0" applyFont="1" applyFill="1" applyBorder="1"/>
    <xf numFmtId="0" fontId="15" fillId="7" borderId="9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1" fontId="15" fillId="7" borderId="10" xfId="0" applyNumberFormat="1" applyFont="1" applyFill="1" applyBorder="1" applyAlignment="1">
      <alignment horizontal="center"/>
    </xf>
    <xf numFmtId="1" fontId="15" fillId="7" borderId="1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" fontId="1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7" borderId="7" xfId="0" applyFont="1" applyFill="1" applyBorder="1"/>
    <xf numFmtId="0" fontId="15" fillId="7" borderId="6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1" fontId="15" fillId="7" borderId="7" xfId="0" applyNumberFormat="1" applyFont="1" applyFill="1" applyBorder="1" applyAlignment="1">
      <alignment horizontal="center"/>
    </xf>
    <xf numFmtId="1" fontId="15" fillId="7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0" borderId="9" xfId="0" applyFont="1" applyBorder="1"/>
    <xf numFmtId="0" fontId="17" fillId="0" borderId="4" xfId="0" applyFont="1" applyBorder="1"/>
    <xf numFmtId="0" fontId="1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/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4" xfId="0" applyFont="1" applyFill="1" applyBorder="1"/>
    <xf numFmtId="0" fontId="11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6" xfId="0" applyFont="1" applyFill="1" applyBorder="1"/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17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14">
    <dxf>
      <font>
        <color theme="7" tint="-0.499984740745262"/>
      </font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7" tint="-0.499984740745262"/>
      </font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D9ED-7DDC-4E37-9795-A381FA78E3E5}">
  <dimension ref="A2:BQ13"/>
  <sheetViews>
    <sheetView showGridLines="0" tabSelected="1" zoomScale="70" zoomScaleNormal="70" workbookViewId="0">
      <selection activeCell="J14" sqref="J14"/>
    </sheetView>
  </sheetViews>
  <sheetFormatPr defaultRowHeight="13.5" x14ac:dyDescent="0.25"/>
  <cols>
    <col min="1" max="1" width="8.7265625" style="1"/>
    <col min="2" max="2" width="4.36328125" style="1" bestFit="1" customWidth="1"/>
    <col min="3" max="3" width="14.36328125" style="1" bestFit="1" customWidth="1"/>
    <col min="4" max="4" width="5.08984375" style="1" customWidth="1"/>
    <col min="5" max="5" width="10.26953125" style="1" customWidth="1"/>
    <col min="6" max="6" width="5.08984375" style="1" customWidth="1"/>
    <col min="7" max="7" width="7.81640625" style="1" customWidth="1"/>
    <col min="8" max="27" width="6.54296875" style="2" customWidth="1"/>
    <col min="28" max="31" width="8.7265625" style="2"/>
    <col min="32" max="16384" width="8.7265625" style="1"/>
  </cols>
  <sheetData>
    <row r="2" spans="1:69" ht="32.5" thickBot="1" x14ac:dyDescent="0.3">
      <c r="H2" s="84" t="s">
        <v>28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69" ht="14" thickBot="1" x14ac:dyDescent="0.3">
      <c r="D3" s="78" t="s">
        <v>17</v>
      </c>
      <c r="E3" s="79"/>
      <c r="F3" s="79"/>
      <c r="G3" s="80"/>
      <c r="H3" s="85" t="s">
        <v>8</v>
      </c>
      <c r="I3" s="86"/>
      <c r="J3" s="86"/>
      <c r="K3" s="87"/>
      <c r="L3" s="85" t="s">
        <v>13</v>
      </c>
      <c r="M3" s="86"/>
      <c r="N3" s="86"/>
      <c r="O3" s="87"/>
      <c r="P3" s="85" t="s">
        <v>14</v>
      </c>
      <c r="Q3" s="86"/>
      <c r="R3" s="86"/>
      <c r="S3" s="87"/>
      <c r="T3" s="85" t="s">
        <v>15</v>
      </c>
      <c r="U3" s="86"/>
      <c r="V3" s="86"/>
      <c r="W3" s="87"/>
      <c r="X3" s="85" t="s">
        <v>16</v>
      </c>
      <c r="Y3" s="86"/>
      <c r="Z3" s="86"/>
      <c r="AA3" s="86"/>
      <c r="AB3" s="81" t="s">
        <v>47</v>
      </c>
      <c r="AC3" s="82"/>
      <c r="AD3" s="82"/>
      <c r="AE3" s="83"/>
    </row>
    <row r="4" spans="1:69" ht="14" thickBot="1" x14ac:dyDescent="0.3">
      <c r="B4" s="74" t="s">
        <v>10</v>
      </c>
      <c r="C4" s="126" t="s">
        <v>4</v>
      </c>
      <c r="D4" s="68" t="s">
        <v>9</v>
      </c>
      <c r="E4" s="69" t="s">
        <v>46</v>
      </c>
      <c r="F4" s="69" t="s">
        <v>11</v>
      </c>
      <c r="G4" s="70" t="s">
        <v>12</v>
      </c>
      <c r="H4" s="74" t="s">
        <v>9</v>
      </c>
      <c r="I4" s="75" t="s">
        <v>10</v>
      </c>
      <c r="J4" s="184" t="s">
        <v>11</v>
      </c>
      <c r="K4" s="76" t="s">
        <v>12</v>
      </c>
      <c r="L4" s="74" t="s">
        <v>9</v>
      </c>
      <c r="M4" s="75" t="s">
        <v>10</v>
      </c>
      <c r="N4" s="184" t="s">
        <v>11</v>
      </c>
      <c r="O4" s="76" t="s">
        <v>12</v>
      </c>
      <c r="P4" s="74" t="s">
        <v>9</v>
      </c>
      <c r="Q4" s="75" t="s">
        <v>10</v>
      </c>
      <c r="R4" s="184" t="s">
        <v>11</v>
      </c>
      <c r="S4" s="76" t="s">
        <v>12</v>
      </c>
      <c r="T4" s="74" t="s">
        <v>9</v>
      </c>
      <c r="U4" s="75" t="s">
        <v>10</v>
      </c>
      <c r="V4" s="184" t="s">
        <v>11</v>
      </c>
      <c r="W4" s="76" t="s">
        <v>12</v>
      </c>
      <c r="X4" s="74" t="s">
        <v>9</v>
      </c>
      <c r="Y4" s="75" t="s">
        <v>10</v>
      </c>
      <c r="Z4" s="184" t="s">
        <v>11</v>
      </c>
      <c r="AA4" s="75" t="s">
        <v>12</v>
      </c>
      <c r="AB4" s="71" t="s">
        <v>48</v>
      </c>
      <c r="AC4" s="72" t="s">
        <v>49</v>
      </c>
      <c r="AD4" s="72" t="s">
        <v>50</v>
      </c>
      <c r="AE4" s="73" t="s">
        <v>51</v>
      </c>
    </row>
    <row r="5" spans="1:69" x14ac:dyDescent="0.25">
      <c r="A5" s="124"/>
      <c r="B5" s="122">
        <v>1</v>
      </c>
      <c r="C5" s="67" t="s">
        <v>40</v>
      </c>
      <c r="D5" s="57">
        <v>371</v>
      </c>
      <c r="E5" s="58">
        <v>1</v>
      </c>
      <c r="F5" s="59">
        <v>1173.1745348285954</v>
      </c>
      <c r="G5" s="147" t="s">
        <v>22</v>
      </c>
      <c r="H5" s="127">
        <v>34</v>
      </c>
      <c r="I5" s="128">
        <v>1</v>
      </c>
      <c r="J5" s="129">
        <v>1998.0761254326192</v>
      </c>
      <c r="K5" s="130" t="s">
        <v>22</v>
      </c>
      <c r="L5" s="127">
        <v>114</v>
      </c>
      <c r="M5" s="128">
        <v>1</v>
      </c>
      <c r="N5" s="129">
        <v>1000.0000040624461</v>
      </c>
      <c r="O5" s="130" t="s">
        <v>21</v>
      </c>
      <c r="P5" s="127">
        <v>70</v>
      </c>
      <c r="Q5" s="128">
        <v>1</v>
      </c>
      <c r="R5" s="129">
        <v>976.87646876918586</v>
      </c>
      <c r="S5" s="130" t="s">
        <v>21</v>
      </c>
      <c r="T5" s="127">
        <v>91</v>
      </c>
      <c r="U5" s="128">
        <v>3</v>
      </c>
      <c r="V5" s="129">
        <v>1073.0473376243158</v>
      </c>
      <c r="W5" s="130" t="s">
        <v>22</v>
      </c>
      <c r="X5" s="127">
        <v>62</v>
      </c>
      <c r="Y5" s="128">
        <v>1</v>
      </c>
      <c r="Z5" s="166">
        <v>817.87273825440968</v>
      </c>
      <c r="AA5" s="131" t="s">
        <v>23</v>
      </c>
      <c r="AB5" s="159">
        <v>5</v>
      </c>
      <c r="AC5" s="160">
        <v>0</v>
      </c>
      <c r="AD5" s="160">
        <v>1</v>
      </c>
      <c r="AE5" s="161">
        <f>SUM(AB5:AD5)</f>
        <v>6</v>
      </c>
    </row>
    <row r="6" spans="1:69" x14ac:dyDescent="0.25">
      <c r="A6" s="124"/>
      <c r="B6" s="123">
        <v>2</v>
      </c>
      <c r="C6" s="148" t="s">
        <v>33</v>
      </c>
      <c r="D6" s="56">
        <v>338</v>
      </c>
      <c r="E6" s="149">
        <v>2</v>
      </c>
      <c r="F6" s="144">
        <v>849.05853895184168</v>
      </c>
      <c r="G6" s="150" t="s">
        <v>23</v>
      </c>
      <c r="H6" s="32">
        <v>22</v>
      </c>
      <c r="I6" s="106">
        <v>2</v>
      </c>
      <c r="J6" s="111">
        <v>748.0831125818994</v>
      </c>
      <c r="K6" s="37" t="s">
        <v>23</v>
      </c>
      <c r="L6" s="32">
        <v>103</v>
      </c>
      <c r="M6" s="106">
        <v>4</v>
      </c>
      <c r="N6" s="111">
        <v>861.00851407503262</v>
      </c>
      <c r="O6" s="37" t="s">
        <v>23</v>
      </c>
      <c r="P6" s="137">
        <v>58</v>
      </c>
      <c r="Q6" s="138">
        <v>3</v>
      </c>
      <c r="R6" s="139">
        <v>716.0269385808449</v>
      </c>
      <c r="S6" s="37" t="s">
        <v>23</v>
      </c>
      <c r="T6" s="137">
        <v>96</v>
      </c>
      <c r="U6" s="138">
        <v>2</v>
      </c>
      <c r="V6" s="139">
        <v>1166.8986022965453</v>
      </c>
      <c r="W6" s="37" t="s">
        <v>22</v>
      </c>
      <c r="X6" s="137">
        <v>59</v>
      </c>
      <c r="Y6" s="138">
        <v>4</v>
      </c>
      <c r="Z6" s="167">
        <v>753.27552722488599</v>
      </c>
      <c r="AA6" s="40" t="s">
        <v>23</v>
      </c>
      <c r="AB6" s="62">
        <v>0</v>
      </c>
      <c r="AC6" s="63">
        <v>3</v>
      </c>
      <c r="AD6" s="63">
        <v>1</v>
      </c>
      <c r="AE6" s="64">
        <f t="shared" ref="AE6:AE12" si="0">SUM(AB6:AD6)</f>
        <v>4</v>
      </c>
    </row>
    <row r="7" spans="1:69" s="48" customFormat="1" ht="14" thickBot="1" x14ac:dyDescent="0.3">
      <c r="A7" s="124"/>
      <c r="B7" s="132">
        <v>3</v>
      </c>
      <c r="C7" s="185" t="s">
        <v>39</v>
      </c>
      <c r="D7" s="186">
        <v>321</v>
      </c>
      <c r="E7" s="187">
        <v>3</v>
      </c>
      <c r="F7" s="188">
        <v>748.64950766556547</v>
      </c>
      <c r="G7" s="189" t="s">
        <v>23</v>
      </c>
      <c r="H7" s="190">
        <v>19</v>
      </c>
      <c r="I7" s="191">
        <v>4</v>
      </c>
      <c r="J7" s="192">
        <v>535.10083156390056</v>
      </c>
      <c r="K7" s="38" t="s">
        <v>24</v>
      </c>
      <c r="L7" s="190">
        <v>113</v>
      </c>
      <c r="M7" s="191">
        <v>2</v>
      </c>
      <c r="N7" s="192">
        <v>987.09528242799047</v>
      </c>
      <c r="O7" s="38" t="s">
        <v>21</v>
      </c>
      <c r="P7" s="190">
        <v>60</v>
      </c>
      <c r="Q7" s="191">
        <v>2</v>
      </c>
      <c r="R7" s="192">
        <v>757.32303540925113</v>
      </c>
      <c r="S7" s="38" t="s">
        <v>23</v>
      </c>
      <c r="T7" s="190">
        <v>68</v>
      </c>
      <c r="U7" s="191">
        <v>7</v>
      </c>
      <c r="V7" s="192">
        <v>667.61634762277106</v>
      </c>
      <c r="W7" s="38" t="s">
        <v>24</v>
      </c>
      <c r="X7" s="190">
        <v>61</v>
      </c>
      <c r="Y7" s="191">
        <v>3</v>
      </c>
      <c r="Z7" s="193">
        <v>796.11204130391388</v>
      </c>
      <c r="AA7" s="43" t="s">
        <v>23</v>
      </c>
      <c r="AB7" s="194">
        <v>0</v>
      </c>
      <c r="AC7" s="195">
        <v>1</v>
      </c>
      <c r="AD7" s="195">
        <v>2</v>
      </c>
      <c r="AE7" s="196">
        <f t="shared" si="0"/>
        <v>3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s="136" customFormat="1" ht="14" thickBot="1" x14ac:dyDescent="0.3">
      <c r="B8" s="125"/>
      <c r="C8" s="170"/>
      <c r="D8" s="171"/>
      <c r="E8" s="171"/>
      <c r="F8" s="172"/>
      <c r="G8" s="172"/>
      <c r="H8" s="138"/>
      <c r="I8" s="138"/>
      <c r="J8" s="139"/>
      <c r="K8" s="174"/>
      <c r="L8" s="138"/>
      <c r="M8" s="138"/>
      <c r="N8" s="139"/>
      <c r="O8" s="174"/>
      <c r="P8" s="138"/>
      <c r="Q8" s="138"/>
      <c r="R8" s="139"/>
      <c r="S8" s="174"/>
      <c r="T8" s="138"/>
      <c r="U8" s="138"/>
      <c r="V8" s="139"/>
      <c r="W8" s="174"/>
      <c r="X8" s="138"/>
      <c r="Y8" s="138"/>
      <c r="Z8" s="167"/>
      <c r="AA8" s="143"/>
      <c r="AB8" s="138"/>
      <c r="AC8" s="138"/>
      <c r="AD8" s="138"/>
      <c r="AE8" s="138"/>
    </row>
    <row r="9" spans="1:69" x14ac:dyDescent="0.25">
      <c r="A9" s="124"/>
      <c r="B9" s="122">
        <v>4</v>
      </c>
      <c r="C9" s="175" t="s">
        <v>42</v>
      </c>
      <c r="D9" s="176">
        <v>303</v>
      </c>
      <c r="E9" s="177">
        <v>4</v>
      </c>
      <c r="F9" s="178">
        <v>733.82249627853605</v>
      </c>
      <c r="G9" s="179" t="s">
        <v>23</v>
      </c>
      <c r="H9" s="180">
        <v>21</v>
      </c>
      <c r="I9" s="181">
        <v>3</v>
      </c>
      <c r="J9" s="182">
        <v>672.8111921778725</v>
      </c>
      <c r="K9" s="130" t="s">
        <v>24</v>
      </c>
      <c r="L9" s="180">
        <v>84</v>
      </c>
      <c r="M9" s="181">
        <v>7</v>
      </c>
      <c r="N9" s="182">
        <v>637.08291983045024</v>
      </c>
      <c r="O9" s="130" t="s">
        <v>24</v>
      </c>
      <c r="P9" s="180">
        <v>48</v>
      </c>
      <c r="Q9" s="181">
        <v>5</v>
      </c>
      <c r="R9" s="182">
        <v>523.25554511995597</v>
      </c>
      <c r="S9" s="130" t="s">
        <v>24</v>
      </c>
      <c r="T9" s="180">
        <v>88</v>
      </c>
      <c r="U9" s="181">
        <v>4</v>
      </c>
      <c r="V9" s="182">
        <v>1018.0900860099921</v>
      </c>
      <c r="W9" s="130" t="s">
        <v>22</v>
      </c>
      <c r="X9" s="180">
        <v>62</v>
      </c>
      <c r="Y9" s="181">
        <v>1</v>
      </c>
      <c r="Z9" s="183">
        <v>817.87273825440968</v>
      </c>
      <c r="AA9" s="131" t="s">
        <v>23</v>
      </c>
      <c r="AB9" s="159">
        <v>0</v>
      </c>
      <c r="AC9" s="160">
        <v>1</v>
      </c>
      <c r="AD9" s="160">
        <v>1</v>
      </c>
      <c r="AE9" s="161">
        <f t="shared" si="0"/>
        <v>2</v>
      </c>
    </row>
    <row r="10" spans="1:69" s="48" customFormat="1" x14ac:dyDescent="0.25">
      <c r="A10" s="124"/>
      <c r="B10" s="123">
        <v>5</v>
      </c>
      <c r="C10" s="151" t="s">
        <v>41</v>
      </c>
      <c r="D10" s="152">
        <v>293</v>
      </c>
      <c r="E10" s="153">
        <v>5</v>
      </c>
      <c r="F10" s="145">
        <v>654.4617389719424</v>
      </c>
      <c r="G10" s="154" t="s">
        <v>24</v>
      </c>
      <c r="H10" s="49">
        <v>18</v>
      </c>
      <c r="I10" s="113">
        <v>5</v>
      </c>
      <c r="J10" s="114">
        <v>472.58460794338225</v>
      </c>
      <c r="K10" s="37" t="s">
        <v>25</v>
      </c>
      <c r="L10" s="49">
        <v>93</v>
      </c>
      <c r="M10" s="113">
        <v>5</v>
      </c>
      <c r="N10" s="114">
        <v>740.50285350280785</v>
      </c>
      <c r="O10" s="37" t="s">
        <v>23</v>
      </c>
      <c r="P10" s="49">
        <v>39</v>
      </c>
      <c r="Q10" s="113">
        <v>6</v>
      </c>
      <c r="R10" s="114">
        <v>370.35424358265675</v>
      </c>
      <c r="S10" s="37" t="s">
        <v>25</v>
      </c>
      <c r="T10" s="49">
        <v>100</v>
      </c>
      <c r="U10" s="113">
        <v>1</v>
      </c>
      <c r="V10" s="114">
        <v>1243.9709121845992</v>
      </c>
      <c r="W10" s="37" t="s">
        <v>22</v>
      </c>
      <c r="X10" s="49">
        <v>43</v>
      </c>
      <c r="Y10" s="113">
        <v>6</v>
      </c>
      <c r="Z10" s="168">
        <v>444.89607764626618</v>
      </c>
      <c r="AA10" s="40" t="s">
        <v>25</v>
      </c>
      <c r="AB10" s="62">
        <v>1</v>
      </c>
      <c r="AC10" s="63">
        <v>0</v>
      </c>
      <c r="AD10" s="63">
        <v>0</v>
      </c>
      <c r="AE10" s="64">
        <f t="shared" si="0"/>
        <v>1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x14ac:dyDescent="0.25">
      <c r="A11" s="124"/>
      <c r="B11" s="123">
        <v>6</v>
      </c>
      <c r="C11" s="151" t="s">
        <v>37</v>
      </c>
      <c r="D11" s="152">
        <v>273</v>
      </c>
      <c r="E11" s="153">
        <v>6</v>
      </c>
      <c r="F11" s="145">
        <v>570.12677160162036</v>
      </c>
      <c r="G11" s="154" t="s">
        <v>24</v>
      </c>
      <c r="H11" s="137">
        <v>16</v>
      </c>
      <c r="I11" s="138">
        <v>6</v>
      </c>
      <c r="J11" s="139">
        <v>360.02182325597283</v>
      </c>
      <c r="K11" s="37" t="s">
        <v>25</v>
      </c>
      <c r="L11" s="137">
        <v>89</v>
      </c>
      <c r="M11" s="138">
        <v>6</v>
      </c>
      <c r="N11" s="139">
        <v>693.93317560679611</v>
      </c>
      <c r="O11" s="37" t="s">
        <v>24</v>
      </c>
      <c r="P11" s="137">
        <v>49</v>
      </c>
      <c r="Q11" s="138">
        <v>4</v>
      </c>
      <c r="R11" s="139">
        <v>541.47739771951058</v>
      </c>
      <c r="S11" s="37" t="s">
        <v>24</v>
      </c>
      <c r="T11" s="137">
        <v>69</v>
      </c>
      <c r="U11" s="138">
        <v>6</v>
      </c>
      <c r="V11" s="139">
        <v>683.09181794990582</v>
      </c>
      <c r="W11" s="37" t="s">
        <v>24</v>
      </c>
      <c r="X11" s="137">
        <v>50</v>
      </c>
      <c r="Y11" s="138">
        <v>5</v>
      </c>
      <c r="Z11" s="167">
        <v>572.1096434759163</v>
      </c>
      <c r="AA11" s="40" t="s">
        <v>24</v>
      </c>
      <c r="AB11" s="119"/>
      <c r="AC11" s="120"/>
      <c r="AD11" s="120"/>
      <c r="AE11" s="121"/>
    </row>
    <row r="12" spans="1:69" x14ac:dyDescent="0.25">
      <c r="A12" s="124"/>
      <c r="B12" s="123">
        <v>7</v>
      </c>
      <c r="C12" s="151" t="s">
        <v>44</v>
      </c>
      <c r="D12" s="152">
        <v>270</v>
      </c>
      <c r="E12" s="153">
        <v>7</v>
      </c>
      <c r="F12" s="145">
        <v>524.39542564444298</v>
      </c>
      <c r="G12" s="154" t="s">
        <v>24</v>
      </c>
      <c r="H12" s="49">
        <v>12</v>
      </c>
      <c r="I12" s="113">
        <v>7</v>
      </c>
      <c r="J12" s="114">
        <v>183.46391476133402</v>
      </c>
      <c r="K12" s="50" t="s">
        <v>26</v>
      </c>
      <c r="L12" s="49">
        <v>105</v>
      </c>
      <c r="M12" s="113">
        <v>3</v>
      </c>
      <c r="N12" s="114">
        <v>885.78875368094646</v>
      </c>
      <c r="O12" s="50" t="s">
        <v>23</v>
      </c>
      <c r="P12" s="49">
        <v>28</v>
      </c>
      <c r="Q12" s="113">
        <v>8</v>
      </c>
      <c r="R12" s="114">
        <v>212.46974052953894</v>
      </c>
      <c r="S12" s="50" t="s">
        <v>26</v>
      </c>
      <c r="T12" s="49">
        <v>82</v>
      </c>
      <c r="U12" s="113">
        <v>5</v>
      </c>
      <c r="V12" s="114">
        <v>895.35864160412905</v>
      </c>
      <c r="W12" s="50" t="s">
        <v>23</v>
      </c>
      <c r="X12" s="49">
        <v>43</v>
      </c>
      <c r="Y12" s="113">
        <v>6</v>
      </c>
      <c r="Z12" s="168">
        <v>444.89607764626618</v>
      </c>
      <c r="AA12" s="52" t="s">
        <v>25</v>
      </c>
      <c r="AB12" s="62">
        <v>0</v>
      </c>
      <c r="AC12" s="63">
        <v>0</v>
      </c>
      <c r="AD12" s="63">
        <v>1</v>
      </c>
      <c r="AE12" s="64">
        <f t="shared" si="0"/>
        <v>1</v>
      </c>
    </row>
    <row r="13" spans="1:69" s="48" customFormat="1" ht="14" thickBot="1" x14ac:dyDescent="0.3">
      <c r="A13" s="124"/>
      <c r="B13" s="132">
        <v>8</v>
      </c>
      <c r="C13" s="155" t="s">
        <v>43</v>
      </c>
      <c r="D13" s="156">
        <v>223</v>
      </c>
      <c r="E13" s="157">
        <v>8</v>
      </c>
      <c r="F13" s="146">
        <v>393.39688712913176</v>
      </c>
      <c r="G13" s="158" t="s">
        <v>25</v>
      </c>
      <c r="H13" s="140">
        <v>12</v>
      </c>
      <c r="I13" s="141">
        <v>7</v>
      </c>
      <c r="J13" s="142">
        <v>183.46391476133402</v>
      </c>
      <c r="K13" s="38" t="s">
        <v>26</v>
      </c>
      <c r="L13" s="34">
        <v>80</v>
      </c>
      <c r="M13" s="35">
        <v>8</v>
      </c>
      <c r="N13" s="36">
        <v>592.72237573333427</v>
      </c>
      <c r="O13" s="38" t="s">
        <v>24</v>
      </c>
      <c r="P13" s="34">
        <v>35</v>
      </c>
      <c r="Q13" s="35">
        <v>7</v>
      </c>
      <c r="R13" s="36">
        <v>309.08455528119521</v>
      </c>
      <c r="S13" s="38" t="s">
        <v>25</v>
      </c>
      <c r="T13" s="34">
        <v>58</v>
      </c>
      <c r="U13" s="35">
        <v>8</v>
      </c>
      <c r="V13" s="36">
        <v>519.92827396965083</v>
      </c>
      <c r="W13" s="38" t="s">
        <v>24</v>
      </c>
      <c r="X13" s="34">
        <v>38</v>
      </c>
      <c r="Y13" s="35">
        <v>8</v>
      </c>
      <c r="Z13" s="169">
        <v>361.78531590014433</v>
      </c>
      <c r="AA13" s="43" t="s">
        <v>25</v>
      </c>
      <c r="AB13" s="133"/>
      <c r="AC13" s="134"/>
      <c r="AD13" s="134"/>
      <c r="AE13" s="135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</sheetData>
  <sheetProtection algorithmName="SHA-512" hashValue="8vqaqGYbPirntD0byKSgJTWsXyEPOOEogHQFwPLAOuLtWWxmF3Y53Ln94wU3btnxUvnWk2+52Sp5X8lLrqnWww==" saltValue="/RM8WxA97Ur8Fx43as2AuQ==" spinCount="100000" sheet="1" objects="1" scenarios="1"/>
  <sortState xmlns:xlrd2="http://schemas.microsoft.com/office/spreadsheetml/2017/richdata2" ref="C5:AA13">
    <sortCondition ref="E5:E13"/>
  </sortState>
  <mergeCells count="8">
    <mergeCell ref="D3:G3"/>
    <mergeCell ref="AB3:AE3"/>
    <mergeCell ref="H2:AA2"/>
    <mergeCell ref="H3:K3"/>
    <mergeCell ref="L3:O3"/>
    <mergeCell ref="P3:S3"/>
    <mergeCell ref="T3:W3"/>
    <mergeCell ref="X3:AA3"/>
  </mergeCells>
  <conditionalFormatting sqref="H5:AA13">
    <cfRule type="containsText" dxfId="6" priority="1" operator="containsText" text="Grey">
      <formula>NOT(ISERROR(SEARCH("Grey",H5)))</formula>
    </cfRule>
    <cfRule type="containsText" dxfId="5" priority="2" operator="containsText" text="Blue">
      <formula>NOT(ISERROR(SEARCH("Blue",H5)))</formula>
    </cfRule>
    <cfRule type="containsText" dxfId="4" priority="3" operator="containsText" text="Red">
      <formula>NOT(ISERROR(SEARCH("Red",H5)))</formula>
    </cfRule>
    <cfRule type="containsText" dxfId="3" priority="4" operator="containsText" text="Platinum">
      <formula>NOT(ISERROR(SEARCH("Platinum",H5)))</formula>
    </cfRule>
    <cfRule type="containsText" dxfId="2" priority="5" operator="containsText" text="Black">
      <formula>NOT(ISERROR(SEARCH("Black",H5)))</formula>
    </cfRule>
    <cfRule type="containsText" dxfId="1" priority="6" operator="containsText" text="Brown">
      <formula>NOT(ISERROR(SEARCH("Brown",H5)))</formula>
    </cfRule>
  </conditionalFormatting>
  <conditionalFormatting sqref="K6:K13">
    <cfRule type="containsText" dxfId="0" priority="7" operator="containsText" text="Brown">
      <formula>NOT(ISERROR(SEARCH("Brown",K6)))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B419-C291-4B44-BD39-674484E329B2}">
  <dimension ref="A2:BT15"/>
  <sheetViews>
    <sheetView showGridLines="0" zoomScale="70" zoomScaleNormal="70" workbookViewId="0">
      <selection activeCell="N22" sqref="N22"/>
    </sheetView>
  </sheetViews>
  <sheetFormatPr defaultRowHeight="13.5" x14ac:dyDescent="0.25"/>
  <cols>
    <col min="1" max="1" width="5.54296875" style="1" customWidth="1"/>
    <col min="2" max="2" width="15.08984375" style="1" customWidth="1"/>
    <col min="3" max="4" width="4.08984375" style="2" bestFit="1" customWidth="1"/>
    <col min="5" max="5" width="6.453125" style="2" customWidth="1"/>
    <col min="6" max="6" width="7.26953125" style="2" customWidth="1"/>
    <col min="7" max="7" width="3.26953125" style="2" customWidth="1"/>
    <col min="8" max="8" width="15.08984375" style="2" customWidth="1"/>
    <col min="9" max="10" width="4.08984375" style="2" bestFit="1" customWidth="1"/>
    <col min="11" max="11" width="6.453125" style="2" customWidth="1"/>
    <col min="12" max="12" width="7.26953125" style="2" customWidth="1"/>
    <col min="13" max="13" width="3.26953125" style="2" customWidth="1"/>
    <col min="14" max="14" width="15.08984375" style="2" customWidth="1"/>
    <col min="15" max="16" width="4.08984375" style="2" bestFit="1" customWidth="1"/>
    <col min="17" max="17" width="6.453125" style="2" customWidth="1"/>
    <col min="18" max="18" width="7.26953125" style="2" customWidth="1"/>
    <col min="19" max="19" width="3.26953125" style="2" customWidth="1"/>
    <col min="20" max="20" width="15.08984375" style="2" customWidth="1"/>
    <col min="21" max="22" width="4.08984375" style="2" bestFit="1" customWidth="1"/>
    <col min="23" max="23" width="6.453125" style="2" customWidth="1"/>
    <col min="24" max="24" width="7.26953125" style="2" customWidth="1"/>
    <col min="25" max="25" width="3.26953125" style="2" customWidth="1"/>
    <col min="26" max="26" width="15.08984375" style="2" customWidth="1"/>
    <col min="27" max="28" width="4.08984375" style="2" bestFit="1" customWidth="1"/>
    <col min="29" max="29" width="6.453125" style="2" customWidth="1"/>
    <col min="30" max="30" width="7.26953125" style="2" customWidth="1"/>
    <col min="31" max="16384" width="8.7265625" style="1"/>
  </cols>
  <sheetData>
    <row r="2" spans="1:72" ht="32.5" thickBot="1" x14ac:dyDescent="0.3">
      <c r="C2" s="84" t="s">
        <v>28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72" x14ac:dyDescent="0.25">
      <c r="B3" s="197"/>
      <c r="C3" s="86" t="s">
        <v>8</v>
      </c>
      <c r="D3" s="86"/>
      <c r="E3" s="86"/>
      <c r="F3" s="87"/>
      <c r="G3" s="65"/>
      <c r="H3" s="202"/>
      <c r="I3" s="203" t="s">
        <v>13</v>
      </c>
      <c r="J3" s="203"/>
      <c r="K3" s="203"/>
      <c r="L3" s="204"/>
      <c r="M3" s="65"/>
      <c r="N3" s="74"/>
      <c r="O3" s="86" t="s">
        <v>14</v>
      </c>
      <c r="P3" s="86"/>
      <c r="Q3" s="86"/>
      <c r="R3" s="87"/>
      <c r="S3" s="65"/>
      <c r="T3" s="74"/>
      <c r="U3" s="86" t="s">
        <v>15</v>
      </c>
      <c r="V3" s="86"/>
      <c r="W3" s="86"/>
      <c r="X3" s="87"/>
      <c r="Y3" s="65"/>
      <c r="Z3" s="74"/>
      <c r="AA3" s="86" t="s">
        <v>16</v>
      </c>
      <c r="AB3" s="86"/>
      <c r="AC3" s="86"/>
      <c r="AD3" s="87"/>
    </row>
    <row r="4" spans="1:72" x14ac:dyDescent="0.25">
      <c r="B4" s="198" t="s">
        <v>55</v>
      </c>
      <c r="C4" s="200" t="s">
        <v>9</v>
      </c>
      <c r="D4" s="200" t="s">
        <v>10</v>
      </c>
      <c r="E4" s="107" t="s">
        <v>11</v>
      </c>
      <c r="F4" s="66" t="s">
        <v>12</v>
      </c>
      <c r="G4" s="65"/>
      <c r="H4" s="205" t="s">
        <v>55</v>
      </c>
      <c r="I4" s="162" t="s">
        <v>9</v>
      </c>
      <c r="J4" s="162" t="s">
        <v>10</v>
      </c>
      <c r="K4" s="206" t="s">
        <v>11</v>
      </c>
      <c r="L4" s="207" t="s">
        <v>12</v>
      </c>
      <c r="M4" s="65"/>
      <c r="N4" s="198" t="s">
        <v>55</v>
      </c>
      <c r="O4" s="200" t="s">
        <v>9</v>
      </c>
      <c r="P4" s="200" t="s">
        <v>10</v>
      </c>
      <c r="Q4" s="107" t="s">
        <v>11</v>
      </c>
      <c r="R4" s="66" t="s">
        <v>12</v>
      </c>
      <c r="S4" s="65"/>
      <c r="T4" s="198" t="s">
        <v>55</v>
      </c>
      <c r="U4" s="200" t="s">
        <v>9</v>
      </c>
      <c r="V4" s="200" t="s">
        <v>10</v>
      </c>
      <c r="W4" s="107" t="s">
        <v>11</v>
      </c>
      <c r="X4" s="66" t="s">
        <v>12</v>
      </c>
      <c r="Y4" s="65"/>
      <c r="Z4" s="198" t="s">
        <v>55</v>
      </c>
      <c r="AA4" s="200" t="s">
        <v>9</v>
      </c>
      <c r="AB4" s="200" t="s">
        <v>10</v>
      </c>
      <c r="AC4" s="107" t="s">
        <v>11</v>
      </c>
      <c r="AD4" s="66" t="s">
        <v>12</v>
      </c>
    </row>
    <row r="5" spans="1:72" x14ac:dyDescent="0.25">
      <c r="B5" s="198" t="s">
        <v>40</v>
      </c>
      <c r="C5" s="200">
        <v>34</v>
      </c>
      <c r="D5" s="200">
        <v>1</v>
      </c>
      <c r="E5" s="215">
        <v>1998.0761254326192</v>
      </c>
      <c r="F5" s="55" t="s">
        <v>22</v>
      </c>
      <c r="G5" s="60"/>
      <c r="H5" s="205" t="s">
        <v>40</v>
      </c>
      <c r="I5" s="162">
        <v>114</v>
      </c>
      <c r="J5" s="162">
        <v>1</v>
      </c>
      <c r="K5" s="163">
        <v>1000.0000040624461</v>
      </c>
      <c r="L5" s="207" t="s">
        <v>21</v>
      </c>
      <c r="M5" s="60"/>
      <c r="N5" s="198" t="s">
        <v>40</v>
      </c>
      <c r="O5" s="200">
        <v>70</v>
      </c>
      <c r="P5" s="200">
        <v>1</v>
      </c>
      <c r="Q5" s="215">
        <v>976.87646876918586</v>
      </c>
      <c r="R5" s="66" t="s">
        <v>21</v>
      </c>
      <c r="S5" s="65"/>
      <c r="T5" s="198" t="s">
        <v>41</v>
      </c>
      <c r="U5" s="200">
        <v>100</v>
      </c>
      <c r="V5" s="200">
        <v>1</v>
      </c>
      <c r="W5" s="215">
        <v>1243.9709121845992</v>
      </c>
      <c r="X5" s="55" t="s">
        <v>22</v>
      </c>
      <c r="Y5" s="60"/>
      <c r="Z5" s="198" t="s">
        <v>40</v>
      </c>
      <c r="AA5" s="200">
        <v>62</v>
      </c>
      <c r="AB5" s="200">
        <v>1</v>
      </c>
      <c r="AC5" s="215">
        <v>817.87273825440968</v>
      </c>
      <c r="AD5" s="208" t="s">
        <v>23</v>
      </c>
    </row>
    <row r="6" spans="1:72" x14ac:dyDescent="0.25">
      <c r="B6" s="198" t="s">
        <v>33</v>
      </c>
      <c r="C6" s="200">
        <v>22</v>
      </c>
      <c r="D6" s="200">
        <v>2</v>
      </c>
      <c r="E6" s="215">
        <v>748.0831125818994</v>
      </c>
      <c r="F6" s="66" t="s">
        <v>23</v>
      </c>
      <c r="G6" s="60"/>
      <c r="H6" s="205" t="s">
        <v>39</v>
      </c>
      <c r="I6" s="162">
        <v>113</v>
      </c>
      <c r="J6" s="162">
        <v>2</v>
      </c>
      <c r="K6" s="163">
        <v>987.09528242799047</v>
      </c>
      <c r="L6" s="207" t="s">
        <v>21</v>
      </c>
      <c r="M6" s="60"/>
      <c r="N6" s="198" t="s">
        <v>39</v>
      </c>
      <c r="O6" s="200">
        <v>60</v>
      </c>
      <c r="P6" s="200">
        <v>2</v>
      </c>
      <c r="Q6" s="215">
        <v>757.32303540925113</v>
      </c>
      <c r="R6" s="66" t="s">
        <v>23</v>
      </c>
      <c r="S6" s="65"/>
      <c r="T6" s="198" t="s">
        <v>33</v>
      </c>
      <c r="U6" s="200">
        <v>96</v>
      </c>
      <c r="V6" s="200">
        <v>2</v>
      </c>
      <c r="W6" s="215">
        <v>1166.8986022965453</v>
      </c>
      <c r="X6" s="55" t="s">
        <v>22</v>
      </c>
      <c r="Y6" s="60"/>
      <c r="Z6" s="198" t="s">
        <v>42</v>
      </c>
      <c r="AA6" s="200">
        <v>62</v>
      </c>
      <c r="AB6" s="200">
        <v>1</v>
      </c>
      <c r="AC6" s="215">
        <v>817.87273825440968</v>
      </c>
      <c r="AD6" s="208" t="s">
        <v>23</v>
      </c>
    </row>
    <row r="7" spans="1:72" ht="14" thickBot="1" x14ac:dyDescent="0.3">
      <c r="B7" s="201" t="s">
        <v>42</v>
      </c>
      <c r="C7" s="164">
        <v>21</v>
      </c>
      <c r="D7" s="164">
        <v>3</v>
      </c>
      <c r="E7" s="165">
        <v>672.8111921778725</v>
      </c>
      <c r="F7" s="209" t="s">
        <v>24</v>
      </c>
      <c r="G7" s="60"/>
      <c r="H7" s="210" t="s">
        <v>44</v>
      </c>
      <c r="I7" s="211">
        <v>105</v>
      </c>
      <c r="J7" s="211">
        <v>3</v>
      </c>
      <c r="K7" s="216">
        <v>885.78875368094646</v>
      </c>
      <c r="L7" s="212" t="s">
        <v>23</v>
      </c>
      <c r="M7" s="60"/>
      <c r="N7" s="201" t="s">
        <v>33</v>
      </c>
      <c r="O7" s="164">
        <v>58</v>
      </c>
      <c r="P7" s="164">
        <v>3</v>
      </c>
      <c r="Q7" s="165">
        <v>716.0269385808449</v>
      </c>
      <c r="R7" s="209" t="s">
        <v>23</v>
      </c>
      <c r="S7" s="65"/>
      <c r="T7" s="201" t="s">
        <v>40</v>
      </c>
      <c r="U7" s="164">
        <v>91</v>
      </c>
      <c r="V7" s="164">
        <v>3</v>
      </c>
      <c r="W7" s="165">
        <v>1073.0473376243158</v>
      </c>
      <c r="X7" s="213" t="s">
        <v>22</v>
      </c>
      <c r="Y7" s="60"/>
      <c r="Z7" s="201" t="s">
        <v>39</v>
      </c>
      <c r="AA7" s="164">
        <v>61</v>
      </c>
      <c r="AB7" s="164">
        <v>3</v>
      </c>
      <c r="AC7" s="165">
        <v>796.11204130391388</v>
      </c>
      <c r="AD7" s="214" t="s">
        <v>23</v>
      </c>
    </row>
    <row r="8" spans="1:72" x14ac:dyDescent="0.25">
      <c r="G8" s="61"/>
      <c r="H8" s="1"/>
      <c r="M8" s="61"/>
      <c r="N8" s="1"/>
      <c r="T8" s="1"/>
      <c r="Y8" s="61"/>
    </row>
    <row r="9" spans="1:72" s="48" customFormat="1" x14ac:dyDescent="0.25">
      <c r="A9" s="1"/>
      <c r="B9" s="173"/>
      <c r="C9" s="173"/>
      <c r="D9" s="173"/>
      <c r="E9" s="173"/>
      <c r="F9" s="173"/>
      <c r="G9" s="118"/>
      <c r="H9" s="173"/>
      <c r="I9" s="199"/>
      <c r="J9" s="199"/>
      <c r="K9" s="199"/>
      <c r="L9" s="199"/>
      <c r="M9" s="118"/>
      <c r="N9" s="173"/>
      <c r="O9" s="199"/>
      <c r="P9" s="199"/>
      <c r="Q9" s="199"/>
      <c r="R9" s="199"/>
      <c r="S9" s="118"/>
      <c r="T9" s="173"/>
      <c r="U9" s="199"/>
      <c r="V9" s="199"/>
      <c r="W9" s="199"/>
      <c r="X9" s="199"/>
      <c r="Y9" s="118"/>
      <c r="Z9" s="173"/>
      <c r="AA9" s="173"/>
      <c r="AB9" s="173"/>
      <c r="AC9" s="173"/>
      <c r="AD9" s="173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x14ac:dyDescent="0.25">
      <c r="B10" s="173"/>
      <c r="C10" s="199"/>
      <c r="D10" s="199"/>
      <c r="E10" s="199"/>
      <c r="F10" s="199"/>
      <c r="G10" s="118"/>
      <c r="H10" s="173"/>
      <c r="I10" s="199"/>
      <c r="J10" s="199"/>
      <c r="K10" s="199"/>
      <c r="L10" s="199"/>
      <c r="M10" s="118"/>
      <c r="N10" s="173"/>
      <c r="O10" s="199"/>
      <c r="P10" s="199"/>
      <c r="Q10" s="199"/>
      <c r="R10" s="199"/>
      <c r="S10" s="118"/>
      <c r="T10" s="173"/>
      <c r="U10" s="199"/>
      <c r="V10" s="199"/>
      <c r="W10" s="199"/>
      <c r="X10" s="199"/>
      <c r="Y10" s="118"/>
      <c r="Z10" s="199"/>
      <c r="AA10" s="199"/>
      <c r="AB10" s="199"/>
      <c r="AC10" s="199"/>
      <c r="AD10" s="199"/>
    </row>
    <row r="11" spans="1:72" x14ac:dyDescent="0.25">
      <c r="B11" s="173"/>
      <c r="C11" s="199"/>
      <c r="D11" s="199"/>
      <c r="E11" s="199"/>
      <c r="F11" s="199"/>
      <c r="G11" s="118"/>
      <c r="H11" s="173"/>
      <c r="I11" s="199"/>
      <c r="J11" s="199"/>
      <c r="K11" s="199"/>
      <c r="L11" s="199"/>
      <c r="M11" s="118"/>
      <c r="N11" s="173"/>
      <c r="O11" s="199"/>
      <c r="P11" s="199"/>
      <c r="Q11" s="199"/>
      <c r="R11" s="199"/>
      <c r="S11" s="118"/>
      <c r="T11" s="173"/>
      <c r="U11" s="199"/>
      <c r="V11" s="199"/>
      <c r="W11" s="199"/>
      <c r="X11" s="199"/>
      <c r="Y11" s="118"/>
      <c r="Z11" s="173"/>
      <c r="AA11" s="199"/>
      <c r="AB11" s="199"/>
      <c r="AC11" s="199"/>
      <c r="AD11" s="199"/>
    </row>
    <row r="12" spans="1:72" s="48" customFormat="1" x14ac:dyDescent="0.25">
      <c r="A12" s="1"/>
      <c r="B12" s="173"/>
      <c r="C12" s="199"/>
      <c r="D12" s="199"/>
      <c r="E12" s="199"/>
      <c r="F12" s="199"/>
      <c r="G12" s="118"/>
      <c r="H12" s="173"/>
      <c r="I12" s="199"/>
      <c r="J12" s="199"/>
      <c r="K12" s="199"/>
      <c r="L12" s="199"/>
      <c r="M12" s="118"/>
      <c r="N12" s="173"/>
      <c r="O12" s="199"/>
      <c r="P12" s="199"/>
      <c r="Q12" s="199"/>
      <c r="R12" s="199"/>
      <c r="S12" s="118"/>
      <c r="T12" s="173"/>
      <c r="U12" s="199"/>
      <c r="V12" s="199"/>
      <c r="W12" s="199"/>
      <c r="X12" s="199"/>
      <c r="Y12" s="118"/>
      <c r="Z12" s="173"/>
      <c r="AA12" s="199"/>
      <c r="AB12" s="199"/>
      <c r="AC12" s="199"/>
      <c r="AD12" s="199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x14ac:dyDescent="0.25">
      <c r="G13" s="61"/>
      <c r="H13" s="1"/>
      <c r="M13" s="61"/>
      <c r="N13" s="1"/>
      <c r="S13" s="61"/>
      <c r="T13" s="1"/>
      <c r="Y13" s="61"/>
      <c r="Z13" s="1"/>
    </row>
    <row r="14" spans="1:72" s="48" customFormat="1" x14ac:dyDescent="0.25">
      <c r="A14" s="1"/>
      <c r="B14" s="1"/>
      <c r="C14" s="2"/>
      <c r="D14" s="2"/>
      <c r="E14" s="2"/>
      <c r="F14" s="2"/>
      <c r="G14" s="61"/>
      <c r="H14" s="1"/>
      <c r="I14" s="2"/>
      <c r="J14" s="2"/>
      <c r="K14" s="2"/>
      <c r="L14" s="2"/>
      <c r="M14" s="61"/>
      <c r="N14" s="1"/>
      <c r="O14" s="2"/>
      <c r="P14" s="2"/>
      <c r="Q14" s="2"/>
      <c r="R14" s="2"/>
      <c r="S14" s="61"/>
      <c r="T14" s="1"/>
      <c r="U14" s="2"/>
      <c r="V14" s="2"/>
      <c r="W14" s="2"/>
      <c r="X14" s="2"/>
      <c r="Y14" s="61"/>
      <c r="Z14" s="1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x14ac:dyDescent="0.25">
      <c r="H15" s="1"/>
      <c r="N15" s="1"/>
      <c r="T15" s="1"/>
      <c r="Z15" s="1"/>
    </row>
  </sheetData>
  <sheetProtection algorithmName="SHA-512" hashValue="elXkyDIogH/rtnaBtK7y+MuOTKuL+5OsOLQsSwHK3cGewTdEGu8rQHq8rjQrnU0RfmeCo19mYSAMVTIwHj7KgQ==" saltValue="bodrvN+8Dmq1njYbX4ictg==" spinCount="100000" sheet="1" objects="1" scenarios="1"/>
  <sortState xmlns:xlrd2="http://schemas.microsoft.com/office/spreadsheetml/2017/richdata2" ref="Z9:AD15">
    <sortCondition ref="AB8:AB15"/>
  </sortState>
  <mergeCells count="6">
    <mergeCell ref="C2:AD2"/>
    <mergeCell ref="C3:F3"/>
    <mergeCell ref="I3:L3"/>
    <mergeCell ref="O3:R3"/>
    <mergeCell ref="U3:X3"/>
    <mergeCell ref="AA3:AD3"/>
  </mergeCells>
  <conditionalFormatting sqref="G5 C6:G7 G8:G14 S9:S14 Y5:Y14 M5:M14 I5:L12 O5:R12">
    <cfRule type="containsText" dxfId="13" priority="13" operator="containsText" text="Grey">
      <formula>NOT(ISERROR(SEARCH("Grey",C5)))</formula>
    </cfRule>
    <cfRule type="containsText" dxfId="12" priority="14" operator="containsText" text="Blue">
      <formula>NOT(ISERROR(SEARCH("Blue",C5)))</formula>
    </cfRule>
    <cfRule type="containsText" dxfId="11" priority="15" operator="containsText" text="Red">
      <formula>NOT(ISERROR(SEARCH("Red",C5)))</formula>
    </cfRule>
    <cfRule type="containsText" dxfId="10" priority="16" operator="containsText" text="Platinum">
      <formula>NOT(ISERROR(SEARCH("Platinum",C5)))</formula>
    </cfRule>
    <cfRule type="containsText" dxfId="9" priority="17" operator="containsText" text="Black">
      <formula>NOT(ISERROR(SEARCH("Black",C5)))</formula>
    </cfRule>
    <cfRule type="containsText" dxfId="8" priority="18" operator="containsText" text="Brown">
      <formula>NOT(ISERROR(SEARCH("Brown",C5)))</formula>
    </cfRule>
  </conditionalFormatting>
  <conditionalFormatting sqref="G8:G14">
    <cfRule type="containsText" dxfId="7" priority="19" operator="containsText" text="Brown">
      <formula>NOT(ISERROR(SEARCH("Brown",G8)))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9C78-9863-4180-93A5-ECCE7E7E11F9}">
  <dimension ref="B2:AA37"/>
  <sheetViews>
    <sheetView zoomScale="70" zoomScaleNormal="7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D10" sqref="D10:AA10"/>
    </sheetView>
  </sheetViews>
  <sheetFormatPr defaultRowHeight="13.5" x14ac:dyDescent="0.25"/>
  <cols>
    <col min="1" max="1" width="8.7265625" style="1"/>
    <col min="2" max="2" width="4.36328125" style="1" bestFit="1" customWidth="1"/>
    <col min="3" max="3" width="25.36328125" style="1" customWidth="1"/>
    <col min="4" max="27" width="6.54296875" style="2" customWidth="1"/>
    <col min="28" max="16384" width="8.7265625" style="1"/>
  </cols>
  <sheetData>
    <row r="2" spans="2:27" ht="32.5" thickBot="1" x14ac:dyDescent="0.3">
      <c r="D2" s="84" t="s">
        <v>28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2:27" x14ac:dyDescent="0.25">
      <c r="D3" s="88" t="s">
        <v>8</v>
      </c>
      <c r="E3" s="89"/>
      <c r="F3" s="89"/>
      <c r="G3" s="90"/>
      <c r="H3" s="88" t="s">
        <v>13</v>
      </c>
      <c r="I3" s="89"/>
      <c r="J3" s="89"/>
      <c r="K3" s="90"/>
      <c r="L3" s="88" t="s">
        <v>14</v>
      </c>
      <c r="M3" s="89"/>
      <c r="N3" s="89"/>
      <c r="O3" s="90"/>
      <c r="P3" s="88" t="s">
        <v>15</v>
      </c>
      <c r="Q3" s="89"/>
      <c r="R3" s="89"/>
      <c r="S3" s="90"/>
      <c r="T3" s="88" t="s">
        <v>16</v>
      </c>
      <c r="U3" s="89"/>
      <c r="V3" s="89"/>
      <c r="W3" s="90"/>
      <c r="X3" s="78" t="s">
        <v>17</v>
      </c>
      <c r="Y3" s="79"/>
      <c r="Z3" s="79"/>
      <c r="AA3" s="80"/>
    </row>
    <row r="4" spans="2:27" x14ac:dyDescent="0.25">
      <c r="B4" s="2" t="s">
        <v>0</v>
      </c>
      <c r="C4" s="1" t="s">
        <v>4</v>
      </c>
      <c r="D4" s="32" t="s">
        <v>9</v>
      </c>
      <c r="E4" s="106" t="s">
        <v>10</v>
      </c>
      <c r="F4" s="107" t="s">
        <v>11</v>
      </c>
      <c r="G4" s="33" t="s">
        <v>12</v>
      </c>
      <c r="H4" s="32" t="s">
        <v>9</v>
      </c>
      <c r="I4" s="106" t="s">
        <v>10</v>
      </c>
      <c r="J4" s="107" t="s">
        <v>11</v>
      </c>
      <c r="K4" s="33" t="s">
        <v>12</v>
      </c>
      <c r="L4" s="32" t="s">
        <v>9</v>
      </c>
      <c r="M4" s="106" t="s">
        <v>10</v>
      </c>
      <c r="N4" s="107" t="s">
        <v>11</v>
      </c>
      <c r="O4" s="33" t="s">
        <v>12</v>
      </c>
      <c r="P4" s="32" t="s">
        <v>9</v>
      </c>
      <c r="Q4" s="106" t="s">
        <v>10</v>
      </c>
      <c r="R4" s="107" t="s">
        <v>11</v>
      </c>
      <c r="S4" s="33" t="s">
        <v>12</v>
      </c>
      <c r="T4" s="32" t="s">
        <v>9</v>
      </c>
      <c r="U4" s="106" t="s">
        <v>10</v>
      </c>
      <c r="V4" s="107" t="s">
        <v>11</v>
      </c>
      <c r="W4" s="33" t="s">
        <v>12</v>
      </c>
      <c r="X4" s="39" t="s">
        <v>9</v>
      </c>
      <c r="Y4" s="108" t="s">
        <v>10</v>
      </c>
      <c r="Z4" s="108" t="s">
        <v>11</v>
      </c>
      <c r="AA4" s="40" t="s">
        <v>12</v>
      </c>
    </row>
    <row r="5" spans="2:27" x14ac:dyDescent="0.25">
      <c r="B5" s="2" t="s">
        <v>1</v>
      </c>
      <c r="C5" s="77" t="s">
        <v>5</v>
      </c>
      <c r="D5" s="101">
        <v>0</v>
      </c>
      <c r="E5" s="105">
        <f>RANK(D5,$D$5:$D$37,0)</f>
        <v>10</v>
      </c>
      <c r="F5" s="109">
        <f>VLOOKUP(D5,'HEAVYWEIGHT ECI 1000'!$E$4:$G$79,2,FALSE)</f>
        <v>0</v>
      </c>
      <c r="G5" s="102" t="str">
        <f>VLOOKUP(D5,'HEAVYWEIGHT ECI 1000'!$E$4:$G$79,3,FALSE)</f>
        <v>White</v>
      </c>
      <c r="H5" s="101">
        <v>0</v>
      </c>
      <c r="I5" s="105">
        <f>RANK(H5,$H$5:$H$37,0)</f>
        <v>9</v>
      </c>
      <c r="J5" s="109">
        <f>VLOOKUP(H5,'HEAVYWEIGHT ECI 1000'!$H$4:$J$174,2,FALSE)</f>
        <v>0</v>
      </c>
      <c r="K5" s="102" t="str">
        <f>VLOOKUP(H5,'HEAVYWEIGHT ECI 1000'!$H$4:$J$174,3,FALSE)</f>
        <v>White</v>
      </c>
      <c r="L5" s="101">
        <v>0</v>
      </c>
      <c r="M5" s="105">
        <f>RANK(L5,$L$5:$L$37,0)</f>
        <v>9</v>
      </c>
      <c r="N5" s="109">
        <f>VLOOKUP(L5,'HEAVYWEIGHT ECI 1000'!$K$4:$M$117,2,FALSE)</f>
        <v>0</v>
      </c>
      <c r="O5" s="102" t="str">
        <f>VLOOKUP(L5,'HEAVYWEIGHT ECI 1000'!$K$4:$M$117,3,FALSE)</f>
        <v>White</v>
      </c>
      <c r="P5" s="101">
        <v>0</v>
      </c>
      <c r="Q5" s="105">
        <f>RANK(P5,$P$5:$P$37,0)</f>
        <v>9</v>
      </c>
      <c r="R5" s="109">
        <f>VLOOKUP(P5,'HEAVYWEIGHT ECI 1000'!$N$4:$P$132,2,FALSE)</f>
        <v>0</v>
      </c>
      <c r="S5" s="102" t="str">
        <f>VLOOKUP(P5,'HEAVYWEIGHT ECI 1000'!$N$4:$P$132,3,FALSE)</f>
        <v>White</v>
      </c>
      <c r="T5" s="101">
        <v>0</v>
      </c>
      <c r="U5" s="105">
        <f>RANK(T5,$T$5:$T$37,0)</f>
        <v>9</v>
      </c>
      <c r="V5" s="109">
        <f>VLOOKUP(T5,'HEAVYWEIGHT ECI 1000'!$Q$4:$S$115,2,FALSE)</f>
        <v>0</v>
      </c>
      <c r="W5" s="102" t="str">
        <f>VLOOKUP(T5,'HEAVYWEIGHT ECI 1000'!$Q$4:$S$115,3,FALSE)</f>
        <v>White</v>
      </c>
      <c r="X5" s="53">
        <f>SUM(D5,H5,L5,P5,T5)</f>
        <v>0</v>
      </c>
      <c r="Y5" s="110">
        <f>RANK(Z5,$Z$5:$Z$37,0)</f>
        <v>9</v>
      </c>
      <c r="Z5" s="109">
        <f>AVERAGE(F5,J5,N5,R5,V5)</f>
        <v>0</v>
      </c>
      <c r="AA5" s="54" t="str" cm="1">
        <f t="array" ref="AA5">_xlfn.IFS(Z5&gt;=1001,"Platinum",Z5&gt;=900,"Black", Z5&gt;=700,"Brown", Z5&gt;=500,"Red", Z5&gt;=300, "Blue", Z5&gt;=100,"Grey", Z5&gt;=0,"White")</f>
        <v>White</v>
      </c>
    </row>
    <row r="6" spans="2:27" x14ac:dyDescent="0.25">
      <c r="B6" s="2" t="s">
        <v>2</v>
      </c>
      <c r="C6" s="77" t="s">
        <v>6</v>
      </c>
      <c r="D6" s="101">
        <v>0</v>
      </c>
      <c r="E6" s="105">
        <f t="shared" ref="E6:E37" si="0">RANK(D6,$D$5:$D$37,0)</f>
        <v>10</v>
      </c>
      <c r="F6" s="109">
        <f>VLOOKUP(D6,'HEAVYWEIGHT ECI 1000'!$E$4:$G$79,2,FALSE)</f>
        <v>0</v>
      </c>
      <c r="G6" s="102" t="str">
        <f>VLOOKUP(D6,'HEAVYWEIGHT ECI 1000'!$E$4:$G$79,3,FALSE)</f>
        <v>White</v>
      </c>
      <c r="H6" s="101">
        <v>0</v>
      </c>
      <c r="I6" s="105">
        <f t="shared" ref="I6:I37" si="1">RANK(H6,$H$5:$H$37,0)</f>
        <v>9</v>
      </c>
      <c r="J6" s="109">
        <f>VLOOKUP(H6,'HEAVYWEIGHT ECI 1000'!$H$4:$J$174,2,FALSE)</f>
        <v>0</v>
      </c>
      <c r="K6" s="102" t="str">
        <f>VLOOKUP(H6,'HEAVYWEIGHT ECI 1000'!$H$4:$J$174,3,FALSE)</f>
        <v>White</v>
      </c>
      <c r="L6" s="101">
        <v>0</v>
      </c>
      <c r="M6" s="105">
        <f t="shared" ref="M6:M37" si="2">RANK(L6,$L$5:$L$37,0)</f>
        <v>9</v>
      </c>
      <c r="N6" s="109">
        <f>VLOOKUP(L6,'HEAVYWEIGHT ECI 1000'!$K$4:$M$117,2,FALSE)</f>
        <v>0</v>
      </c>
      <c r="O6" s="102" t="str">
        <f>VLOOKUP(L6,'HEAVYWEIGHT ECI 1000'!$K$4:$M$117,3,FALSE)</f>
        <v>White</v>
      </c>
      <c r="P6" s="101">
        <v>0</v>
      </c>
      <c r="Q6" s="105">
        <f t="shared" ref="Q6:Q37" si="3">RANK(P6,$P$5:$P$37,0)</f>
        <v>9</v>
      </c>
      <c r="R6" s="109">
        <f>VLOOKUP(P6,'HEAVYWEIGHT ECI 1000'!$N$4:$P$132,2,FALSE)</f>
        <v>0</v>
      </c>
      <c r="S6" s="102" t="str">
        <f>VLOOKUP(P6,'HEAVYWEIGHT ECI 1000'!$N$4:$P$132,3,FALSE)</f>
        <v>White</v>
      </c>
      <c r="T6" s="101">
        <v>0</v>
      </c>
      <c r="U6" s="105">
        <f t="shared" ref="U6:U37" si="4">RANK(T6,$T$5:$T$37,0)</f>
        <v>9</v>
      </c>
      <c r="V6" s="109">
        <f>VLOOKUP(T6,'HEAVYWEIGHT ECI 1000'!$Q$4:$S$115,2,FALSE)</f>
        <v>0</v>
      </c>
      <c r="W6" s="102" t="str">
        <f>VLOOKUP(T6,'HEAVYWEIGHT ECI 1000'!$Q$4:$S$115,3,FALSE)</f>
        <v>White</v>
      </c>
      <c r="X6" s="53">
        <f t="shared" ref="X6:X37" si="5">SUM(D6,H6,L6,P6,T6)</f>
        <v>0</v>
      </c>
      <c r="Y6" s="110">
        <f t="shared" ref="Y6:Y37" si="6">RANK(Z6,$Z$5:$Z$37,0)</f>
        <v>9</v>
      </c>
      <c r="Z6" s="109">
        <f t="shared" ref="Z6:Z37" si="7">AVERAGE(F6,J6,N6,R6,V6)</f>
        <v>0</v>
      </c>
      <c r="AA6" s="54" t="str" cm="1">
        <f t="array" ref="AA6">_xlfn.IFS(Z6&gt;=1001,"Platinum",Z6&gt;=900,"Black", Z6&gt;=700,"Brown", Z6&gt;=500,"Red", Z6&gt;=300, "Blue", Z6&gt;=100,"Grey", Z6&gt;=0,"White")</f>
        <v>White</v>
      </c>
    </row>
    <row r="7" spans="2:27" x14ac:dyDescent="0.25">
      <c r="B7" s="2" t="s">
        <v>3</v>
      </c>
      <c r="C7" s="77" t="s">
        <v>7</v>
      </c>
      <c r="D7" s="101">
        <v>0</v>
      </c>
      <c r="E7" s="105">
        <f t="shared" si="0"/>
        <v>10</v>
      </c>
      <c r="F7" s="109">
        <f>VLOOKUP(D7,'HEAVYWEIGHT ECI 1000'!$E$4:$G$79,2,FALSE)</f>
        <v>0</v>
      </c>
      <c r="G7" s="102" t="str">
        <f>VLOOKUP(D7,'HEAVYWEIGHT ECI 1000'!$E$4:$G$79,3,FALSE)</f>
        <v>White</v>
      </c>
      <c r="H7" s="101">
        <v>0</v>
      </c>
      <c r="I7" s="105">
        <f t="shared" si="1"/>
        <v>9</v>
      </c>
      <c r="J7" s="109">
        <f>VLOOKUP(H7,'HEAVYWEIGHT ECI 1000'!$H$4:$J$174,2,FALSE)</f>
        <v>0</v>
      </c>
      <c r="K7" s="102" t="str">
        <f>VLOOKUP(H7,'HEAVYWEIGHT ECI 1000'!$H$4:$J$174,3,FALSE)</f>
        <v>White</v>
      </c>
      <c r="L7" s="101">
        <v>0</v>
      </c>
      <c r="M7" s="105">
        <f t="shared" si="2"/>
        <v>9</v>
      </c>
      <c r="N7" s="109">
        <f>VLOOKUP(L7,'HEAVYWEIGHT ECI 1000'!$K$4:$M$117,2,FALSE)</f>
        <v>0</v>
      </c>
      <c r="O7" s="102" t="str">
        <f>VLOOKUP(L7,'HEAVYWEIGHT ECI 1000'!$K$4:$M$117,3,FALSE)</f>
        <v>White</v>
      </c>
      <c r="P7" s="101">
        <v>0</v>
      </c>
      <c r="Q7" s="105">
        <f t="shared" si="3"/>
        <v>9</v>
      </c>
      <c r="R7" s="109">
        <f>VLOOKUP(P7,'HEAVYWEIGHT ECI 1000'!$N$4:$P$132,2,FALSE)</f>
        <v>0</v>
      </c>
      <c r="S7" s="102" t="str">
        <f>VLOOKUP(P7,'HEAVYWEIGHT ECI 1000'!$N$4:$P$132,3,FALSE)</f>
        <v>White</v>
      </c>
      <c r="T7" s="101">
        <v>0</v>
      </c>
      <c r="U7" s="105">
        <f t="shared" si="4"/>
        <v>9</v>
      </c>
      <c r="V7" s="109">
        <f>VLOOKUP(T7,'HEAVYWEIGHT ECI 1000'!$Q$4:$S$115,2,FALSE)</f>
        <v>0</v>
      </c>
      <c r="W7" s="102" t="str">
        <f>VLOOKUP(T7,'HEAVYWEIGHT ECI 1000'!$Q$4:$S$115,3,FALSE)</f>
        <v>White</v>
      </c>
      <c r="X7" s="53">
        <f t="shared" si="5"/>
        <v>0</v>
      </c>
      <c r="Y7" s="110">
        <f t="shared" si="6"/>
        <v>9</v>
      </c>
      <c r="Z7" s="109">
        <f t="shared" si="7"/>
        <v>0</v>
      </c>
      <c r="AA7" s="54" t="str" cm="1">
        <f t="array" ref="AA7">_xlfn.IFS(Z7&gt;=1001,"Platinum",Z7&gt;=900,"Black", Z7&gt;=700,"Brown", Z7&gt;=500,"Red", Z7&gt;=300, "Blue", Z7&gt;=100,"Grey", Z7&gt;=0,"White")</f>
        <v>White</v>
      </c>
    </row>
    <row r="8" spans="2:27" x14ac:dyDescent="0.25">
      <c r="B8" s="2">
        <v>1</v>
      </c>
      <c r="C8" s="1" t="s">
        <v>29</v>
      </c>
      <c r="D8" s="32">
        <v>19</v>
      </c>
      <c r="E8" s="106">
        <f t="shared" si="0"/>
        <v>4</v>
      </c>
      <c r="F8" s="111">
        <f>VLOOKUP(D8,'HEAVYWEIGHT ECI 1000'!$E$4:$G$79,2,FALSE)</f>
        <v>535.10083156390056</v>
      </c>
      <c r="G8" s="37" t="str">
        <f>VLOOKUP(D8,'HEAVYWEIGHT ECI 1000'!$E$4:$G$79,3,FALSE)</f>
        <v>Red</v>
      </c>
      <c r="H8" s="103" t="s">
        <v>52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91"/>
    </row>
    <row r="9" spans="2:27" s="48" customFormat="1" x14ac:dyDescent="0.25">
      <c r="B9" s="47">
        <v>2</v>
      </c>
      <c r="C9" s="48" t="s">
        <v>30</v>
      </c>
      <c r="D9" s="103" t="s">
        <v>53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91"/>
    </row>
    <row r="10" spans="2:27" x14ac:dyDescent="0.25">
      <c r="B10" s="2">
        <v>3</v>
      </c>
      <c r="C10" s="1" t="s">
        <v>31</v>
      </c>
      <c r="D10" s="103" t="s">
        <v>45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91"/>
    </row>
    <row r="11" spans="2:27" s="48" customFormat="1" x14ac:dyDescent="0.25">
      <c r="B11" s="47">
        <v>4</v>
      </c>
      <c r="C11" s="48" t="s">
        <v>32</v>
      </c>
      <c r="D11" s="103" t="s">
        <v>53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91"/>
    </row>
    <row r="12" spans="2:27" x14ac:dyDescent="0.25">
      <c r="B12" s="2">
        <v>5</v>
      </c>
      <c r="C12" s="1" t="s">
        <v>33</v>
      </c>
      <c r="D12" s="32">
        <v>22</v>
      </c>
      <c r="E12" s="106">
        <f t="shared" si="0"/>
        <v>2</v>
      </c>
      <c r="F12" s="111">
        <f>VLOOKUP(D12,'HEAVYWEIGHT ECI 1000'!$E$4:$G$79,2,FALSE)</f>
        <v>748.0831125818994</v>
      </c>
      <c r="G12" s="37" t="str">
        <f>VLOOKUP(D12,'HEAVYWEIGHT ECI 1000'!$E$4:$G$79,3,FALSE)</f>
        <v>Brown</v>
      </c>
      <c r="H12" s="32">
        <v>103</v>
      </c>
      <c r="I12" s="106">
        <f t="shared" si="1"/>
        <v>4</v>
      </c>
      <c r="J12" s="111">
        <f>VLOOKUP(H12,'HEAVYWEIGHT ECI 1000'!$H$4:$J$174,2,FALSE)</f>
        <v>861.00851407503262</v>
      </c>
      <c r="K12" s="37" t="str">
        <f>VLOOKUP(H12,'HEAVYWEIGHT ECI 1000'!$H$4:$J$174,3,FALSE)</f>
        <v>Brown</v>
      </c>
      <c r="L12" s="32">
        <v>58</v>
      </c>
      <c r="M12" s="106">
        <f t="shared" si="2"/>
        <v>3</v>
      </c>
      <c r="N12" s="111">
        <f>VLOOKUP(L12,'HEAVYWEIGHT ECI 1000'!$K$4:$M$117,2,FALSE)</f>
        <v>716.0269385808449</v>
      </c>
      <c r="O12" s="37" t="str">
        <f>VLOOKUP(L12,'HEAVYWEIGHT ECI 1000'!$K$4:$M$117,3,FALSE)</f>
        <v>Brown</v>
      </c>
      <c r="P12" s="32">
        <v>96</v>
      </c>
      <c r="Q12" s="106">
        <f t="shared" si="3"/>
        <v>2</v>
      </c>
      <c r="R12" s="111">
        <f>VLOOKUP(P12,'HEAVYWEIGHT ECI 1000'!$N$4:$P$132,2,FALSE)</f>
        <v>1166.8986022965453</v>
      </c>
      <c r="S12" s="37" t="str">
        <f>VLOOKUP(P12,'HEAVYWEIGHT ECI 1000'!$N$4:$P$132,3,FALSE)</f>
        <v>Platinum</v>
      </c>
      <c r="T12" s="32">
        <v>59</v>
      </c>
      <c r="U12" s="106">
        <f t="shared" si="4"/>
        <v>4</v>
      </c>
      <c r="V12" s="111">
        <f>VLOOKUP(T12,'HEAVYWEIGHT ECI 1000'!$Q$4:$S$115,2,FALSE)</f>
        <v>753.27552722488599</v>
      </c>
      <c r="W12" s="37" t="str">
        <f>VLOOKUP(T12,'HEAVYWEIGHT ECI 1000'!$Q$4:$S$115,3,FALSE)</f>
        <v>Brown</v>
      </c>
      <c r="X12" s="39">
        <f t="shared" si="5"/>
        <v>338</v>
      </c>
      <c r="Y12" s="108">
        <f t="shared" si="6"/>
        <v>2</v>
      </c>
      <c r="Z12" s="112">
        <f t="shared" si="7"/>
        <v>849.05853895184168</v>
      </c>
      <c r="AA12" s="40" t="str" cm="1">
        <f t="array" ref="AA12">_xlfn.IFS(Z12&gt;=1001,"Platinum",Z12&gt;=900,"Black", Z12&gt;=700,"Brown", Z12&gt;=500,"Red", Z12&gt;=300, "Blue", Z12&gt;=100,"Grey", Z12&gt;=0,"White")</f>
        <v>Brown</v>
      </c>
    </row>
    <row r="13" spans="2:27" s="48" customFormat="1" x14ac:dyDescent="0.25">
      <c r="B13" s="47">
        <v>6</v>
      </c>
      <c r="C13" s="48" t="s">
        <v>34</v>
      </c>
      <c r="D13" s="103" t="s">
        <v>53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91"/>
    </row>
    <row r="14" spans="2:27" x14ac:dyDescent="0.25">
      <c r="B14" s="2">
        <v>7</v>
      </c>
      <c r="C14" s="1" t="s">
        <v>35</v>
      </c>
      <c r="D14" s="103" t="s">
        <v>45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91"/>
    </row>
    <row r="15" spans="2:27" s="48" customFormat="1" x14ac:dyDescent="0.25">
      <c r="B15" s="47">
        <v>8</v>
      </c>
      <c r="C15" s="48" t="s">
        <v>36</v>
      </c>
      <c r="D15" s="103" t="s">
        <v>54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91"/>
    </row>
    <row r="16" spans="2:27" x14ac:dyDescent="0.25">
      <c r="B16" s="2">
        <v>9</v>
      </c>
      <c r="C16" s="1" t="s">
        <v>37</v>
      </c>
      <c r="D16" s="32">
        <v>16</v>
      </c>
      <c r="E16" s="106">
        <f t="shared" si="0"/>
        <v>7</v>
      </c>
      <c r="F16" s="111">
        <f>VLOOKUP(D16,'HEAVYWEIGHT ECI 1000'!$E$4:$G$79,2,FALSE)</f>
        <v>360.02182325597283</v>
      </c>
      <c r="G16" s="37" t="str">
        <f>VLOOKUP(D16,'HEAVYWEIGHT ECI 1000'!$E$4:$G$79,3,FALSE)</f>
        <v>Blue</v>
      </c>
      <c r="H16" s="32">
        <v>89</v>
      </c>
      <c r="I16" s="106">
        <f t="shared" si="1"/>
        <v>6</v>
      </c>
      <c r="J16" s="111">
        <f>VLOOKUP(H16,'HEAVYWEIGHT ECI 1000'!$H$4:$J$174,2,FALSE)</f>
        <v>693.93317560679611</v>
      </c>
      <c r="K16" s="37" t="str">
        <f>VLOOKUP(H16,'HEAVYWEIGHT ECI 1000'!$H$4:$J$174,3,FALSE)</f>
        <v>Red</v>
      </c>
      <c r="L16" s="32">
        <v>49</v>
      </c>
      <c r="M16" s="106">
        <f t="shared" si="2"/>
        <v>4</v>
      </c>
      <c r="N16" s="111">
        <f>VLOOKUP(L16,'HEAVYWEIGHT ECI 1000'!$K$4:$M$117,2,FALSE)</f>
        <v>541.47739771951058</v>
      </c>
      <c r="O16" s="37" t="str">
        <f>VLOOKUP(L16,'HEAVYWEIGHT ECI 1000'!$K$4:$M$117,3,FALSE)</f>
        <v>Red</v>
      </c>
      <c r="P16" s="32">
        <v>69</v>
      </c>
      <c r="Q16" s="106">
        <f t="shared" si="3"/>
        <v>6</v>
      </c>
      <c r="R16" s="111">
        <f>VLOOKUP(P16,'HEAVYWEIGHT ECI 1000'!$N$4:$P$132,2,FALSE)</f>
        <v>683.09181794990582</v>
      </c>
      <c r="S16" s="37" t="str">
        <f>VLOOKUP(P16,'HEAVYWEIGHT ECI 1000'!$N$4:$P$132,3,FALSE)</f>
        <v>Red</v>
      </c>
      <c r="T16" s="32">
        <v>50</v>
      </c>
      <c r="U16" s="106">
        <f t="shared" si="4"/>
        <v>5</v>
      </c>
      <c r="V16" s="111">
        <f>VLOOKUP(T16,'HEAVYWEIGHT ECI 1000'!$Q$4:$S$115,2,FALSE)</f>
        <v>572.1096434759163</v>
      </c>
      <c r="W16" s="37" t="str">
        <f>VLOOKUP(T16,'HEAVYWEIGHT ECI 1000'!$Q$4:$S$115,3,FALSE)</f>
        <v>Red</v>
      </c>
      <c r="X16" s="39">
        <f t="shared" si="5"/>
        <v>273</v>
      </c>
      <c r="Y16" s="108">
        <f t="shared" si="6"/>
        <v>6</v>
      </c>
      <c r="Z16" s="112">
        <f t="shared" si="7"/>
        <v>570.12677160162036</v>
      </c>
      <c r="AA16" s="40" t="str" cm="1">
        <f t="array" ref="AA16">_xlfn.IFS(Z16&gt;=1001,"Platinum",Z16&gt;=900,"Black", Z16&gt;=700,"Brown", Z16&gt;=500,"Red", Z16&gt;=300, "Blue", Z16&gt;=100,"Grey", Z16&gt;=0,"White")</f>
        <v>Red</v>
      </c>
    </row>
    <row r="17" spans="2:27" s="48" customFormat="1" x14ac:dyDescent="0.25">
      <c r="B17" s="47">
        <v>10</v>
      </c>
      <c r="C17" s="48" t="s">
        <v>38</v>
      </c>
      <c r="D17" s="103" t="s">
        <v>45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91"/>
    </row>
    <row r="18" spans="2:27" x14ac:dyDescent="0.25">
      <c r="B18" s="2">
        <v>11</v>
      </c>
      <c r="C18" s="1" t="s">
        <v>39</v>
      </c>
      <c r="D18" s="32">
        <v>19</v>
      </c>
      <c r="E18" s="106">
        <f t="shared" si="0"/>
        <v>4</v>
      </c>
      <c r="F18" s="111">
        <f>VLOOKUP(D18,'HEAVYWEIGHT ECI 1000'!$E$4:$G$79,2,FALSE)</f>
        <v>535.10083156390056</v>
      </c>
      <c r="G18" s="37" t="str">
        <f>VLOOKUP(D18,'HEAVYWEIGHT ECI 1000'!$E$4:$G$79,3,FALSE)</f>
        <v>Red</v>
      </c>
      <c r="H18" s="32">
        <v>113</v>
      </c>
      <c r="I18" s="106">
        <f t="shared" si="1"/>
        <v>2</v>
      </c>
      <c r="J18" s="111">
        <f>VLOOKUP(H18,'HEAVYWEIGHT ECI 1000'!$H$4:$J$174,2,FALSE)</f>
        <v>987.09528242799047</v>
      </c>
      <c r="K18" s="37" t="str">
        <f>VLOOKUP(H18,'HEAVYWEIGHT ECI 1000'!$H$4:$J$174,3,FALSE)</f>
        <v>Black</v>
      </c>
      <c r="L18" s="32">
        <v>60</v>
      </c>
      <c r="M18" s="106">
        <f t="shared" si="2"/>
        <v>2</v>
      </c>
      <c r="N18" s="111">
        <f>VLOOKUP(L18,'HEAVYWEIGHT ECI 1000'!$K$4:$M$117,2,FALSE)</f>
        <v>757.32303540925113</v>
      </c>
      <c r="O18" s="37" t="str">
        <f>VLOOKUP(L18,'HEAVYWEIGHT ECI 1000'!$K$4:$M$117,3,FALSE)</f>
        <v>Brown</v>
      </c>
      <c r="P18" s="32">
        <v>68</v>
      </c>
      <c r="Q18" s="106">
        <f t="shared" si="3"/>
        <v>7</v>
      </c>
      <c r="R18" s="111">
        <f>VLOOKUP(P18,'HEAVYWEIGHT ECI 1000'!$N$4:$P$132,2,FALSE)</f>
        <v>667.61634762277106</v>
      </c>
      <c r="S18" s="37" t="str">
        <f>VLOOKUP(P18,'HEAVYWEIGHT ECI 1000'!$N$4:$P$132,3,FALSE)</f>
        <v>Red</v>
      </c>
      <c r="T18" s="32">
        <v>61</v>
      </c>
      <c r="U18" s="106">
        <f t="shared" si="4"/>
        <v>3</v>
      </c>
      <c r="V18" s="111">
        <f>VLOOKUP(T18,'HEAVYWEIGHT ECI 1000'!$Q$4:$S$115,2,FALSE)</f>
        <v>796.11204130391388</v>
      </c>
      <c r="W18" s="37" t="str">
        <f>VLOOKUP(T18,'HEAVYWEIGHT ECI 1000'!$Q$4:$S$115,3,FALSE)</f>
        <v>Brown</v>
      </c>
      <c r="X18" s="39">
        <f t="shared" si="5"/>
        <v>321</v>
      </c>
      <c r="Y18" s="108">
        <f t="shared" si="6"/>
        <v>3</v>
      </c>
      <c r="Z18" s="112">
        <f t="shared" si="7"/>
        <v>748.64950766556547</v>
      </c>
      <c r="AA18" s="40" t="str" cm="1">
        <f t="array" ref="AA18">_xlfn.IFS(Z18&gt;=1001,"Platinum",Z18&gt;=900,"Black", Z18&gt;=700,"Brown", Z18&gt;=500,"Red", Z18&gt;=300, "Blue", Z18&gt;=100,"Grey", Z18&gt;=0,"White")</f>
        <v>Brown</v>
      </c>
    </row>
    <row r="19" spans="2:27" s="48" customFormat="1" x14ac:dyDescent="0.25">
      <c r="B19" s="47">
        <v>12</v>
      </c>
      <c r="C19" s="48" t="s">
        <v>40</v>
      </c>
      <c r="D19" s="49">
        <v>34</v>
      </c>
      <c r="E19" s="113">
        <f t="shared" si="0"/>
        <v>1</v>
      </c>
      <c r="F19" s="114">
        <f>VLOOKUP(D19,'HEAVYWEIGHT ECI 1000'!$E$4:$G$79,2,FALSE)</f>
        <v>1998.0761254326192</v>
      </c>
      <c r="G19" s="50" t="str">
        <f>VLOOKUP(D19,'HEAVYWEIGHT ECI 1000'!$E$4:$G$79,3,FALSE)</f>
        <v>Platinum</v>
      </c>
      <c r="H19" s="49">
        <v>114</v>
      </c>
      <c r="I19" s="113">
        <f t="shared" si="1"/>
        <v>1</v>
      </c>
      <c r="J19" s="114">
        <f>VLOOKUP(H19,'HEAVYWEIGHT ECI 1000'!$H$4:$J$174,2,FALSE)</f>
        <v>1000.0000040624461</v>
      </c>
      <c r="K19" s="50" t="str">
        <f>VLOOKUP(H19,'HEAVYWEIGHT ECI 1000'!$H$4:$J$174,3,FALSE)</f>
        <v>Black</v>
      </c>
      <c r="L19" s="49">
        <v>70</v>
      </c>
      <c r="M19" s="113">
        <f t="shared" si="2"/>
        <v>1</v>
      </c>
      <c r="N19" s="114">
        <f>VLOOKUP(L19,'HEAVYWEIGHT ECI 1000'!$K$4:$M$117,2,FALSE)</f>
        <v>976.87646876918586</v>
      </c>
      <c r="O19" s="50" t="str">
        <f>VLOOKUP(L19,'HEAVYWEIGHT ECI 1000'!$K$4:$M$117,3,FALSE)</f>
        <v>Black</v>
      </c>
      <c r="P19" s="49">
        <v>91</v>
      </c>
      <c r="Q19" s="113">
        <f t="shared" si="3"/>
        <v>3</v>
      </c>
      <c r="R19" s="114">
        <f>VLOOKUP(P19,'HEAVYWEIGHT ECI 1000'!$N$4:$P$132,2,FALSE)</f>
        <v>1073.0473376243158</v>
      </c>
      <c r="S19" s="50" t="str">
        <f>VLOOKUP(P19,'HEAVYWEIGHT ECI 1000'!$N$4:$P$132,3,FALSE)</f>
        <v>Platinum</v>
      </c>
      <c r="T19" s="49">
        <v>62</v>
      </c>
      <c r="U19" s="113">
        <f t="shared" si="4"/>
        <v>1</v>
      </c>
      <c r="V19" s="114">
        <f>VLOOKUP(T19,'HEAVYWEIGHT ECI 1000'!$Q$4:$S$115,2,FALSE)</f>
        <v>817.87273825440968</v>
      </c>
      <c r="W19" s="50" t="str">
        <f>VLOOKUP(T19,'HEAVYWEIGHT ECI 1000'!$Q$4:$S$115,3,FALSE)</f>
        <v>Brown</v>
      </c>
      <c r="X19" s="51">
        <f t="shared" si="5"/>
        <v>371</v>
      </c>
      <c r="Y19" s="115">
        <f>RANK(Z19,$Z$5:$Z$37,0)</f>
        <v>1</v>
      </c>
      <c r="Z19" s="116">
        <f t="shared" si="7"/>
        <v>1173.1745348285954</v>
      </c>
      <c r="AA19" s="52" t="str" cm="1">
        <f t="array" ref="AA19">_xlfn.IFS(Z19&gt;=1001,"Platinum",Z19&gt;=900,"Black", Z19&gt;=700,"Brown", Z19&gt;=500,"Red", Z19&gt;=300, "Blue", Z19&gt;=100,"Grey", Z19&gt;=0,"White")</f>
        <v>Platinum</v>
      </c>
    </row>
    <row r="20" spans="2:27" x14ac:dyDescent="0.25">
      <c r="B20" s="2">
        <v>13</v>
      </c>
      <c r="C20" s="1" t="s">
        <v>41</v>
      </c>
      <c r="D20" s="32">
        <v>18</v>
      </c>
      <c r="E20" s="106">
        <f t="shared" si="0"/>
        <v>6</v>
      </c>
      <c r="F20" s="111">
        <f>VLOOKUP(D20,'HEAVYWEIGHT ECI 1000'!$E$4:$G$79,2,FALSE)</f>
        <v>472.58460794338225</v>
      </c>
      <c r="G20" s="37" t="str">
        <f>VLOOKUP(D20,'HEAVYWEIGHT ECI 1000'!$E$4:$G$79,3,FALSE)</f>
        <v>Blue</v>
      </c>
      <c r="H20" s="32">
        <v>93</v>
      </c>
      <c r="I20" s="106">
        <f t="shared" si="1"/>
        <v>5</v>
      </c>
      <c r="J20" s="111">
        <f>VLOOKUP(H20,'HEAVYWEIGHT ECI 1000'!$H$4:$J$174,2,FALSE)</f>
        <v>740.50285350280785</v>
      </c>
      <c r="K20" s="37" t="str">
        <f>VLOOKUP(H20,'HEAVYWEIGHT ECI 1000'!$H$4:$J$174,3,FALSE)</f>
        <v>Brown</v>
      </c>
      <c r="L20" s="32">
        <v>39</v>
      </c>
      <c r="M20" s="106">
        <f t="shared" si="2"/>
        <v>6</v>
      </c>
      <c r="N20" s="111">
        <f>VLOOKUP(L20,'HEAVYWEIGHT ECI 1000'!$K$4:$M$117,2,FALSE)</f>
        <v>370.35424358265675</v>
      </c>
      <c r="O20" s="37" t="str">
        <f>VLOOKUP(L20,'HEAVYWEIGHT ECI 1000'!$K$4:$M$117,3,FALSE)</f>
        <v>Blue</v>
      </c>
      <c r="P20" s="32">
        <v>100</v>
      </c>
      <c r="Q20" s="106">
        <f t="shared" si="3"/>
        <v>1</v>
      </c>
      <c r="R20" s="111">
        <f>VLOOKUP(P20,'HEAVYWEIGHT ECI 1000'!$N$4:$P$132,2,FALSE)</f>
        <v>1243.9709121845992</v>
      </c>
      <c r="S20" s="37" t="str">
        <f>VLOOKUP(P20,'HEAVYWEIGHT ECI 1000'!$N$4:$P$132,3,FALSE)</f>
        <v>Platinum</v>
      </c>
      <c r="T20" s="32">
        <v>43</v>
      </c>
      <c r="U20" s="106">
        <f t="shared" si="4"/>
        <v>6</v>
      </c>
      <c r="V20" s="111">
        <f>VLOOKUP(T20,'HEAVYWEIGHT ECI 1000'!$Q$4:$S$115,2,FALSE)</f>
        <v>444.89607764626618</v>
      </c>
      <c r="W20" s="37" t="str">
        <f>VLOOKUP(T20,'HEAVYWEIGHT ECI 1000'!$Q$4:$S$115,3,FALSE)</f>
        <v>Blue</v>
      </c>
      <c r="X20" s="39">
        <f t="shared" si="5"/>
        <v>293</v>
      </c>
      <c r="Y20" s="108">
        <f t="shared" si="6"/>
        <v>5</v>
      </c>
      <c r="Z20" s="112">
        <f t="shared" si="7"/>
        <v>654.4617389719424</v>
      </c>
      <c r="AA20" s="40" t="str" cm="1">
        <f t="array" ref="AA20">_xlfn.IFS(Z20&gt;=1001,"Platinum",Z20&gt;=900,"Black", Z20&gt;=700,"Brown", Z20&gt;=500,"Red", Z20&gt;=300, "Blue", Z20&gt;=100,"Grey", Z20&gt;=0,"White")</f>
        <v>Red</v>
      </c>
    </row>
    <row r="21" spans="2:27" s="48" customFormat="1" x14ac:dyDescent="0.25">
      <c r="B21" s="47">
        <v>14</v>
      </c>
      <c r="C21" s="48" t="s">
        <v>42</v>
      </c>
      <c r="D21" s="49">
        <v>21</v>
      </c>
      <c r="E21" s="113">
        <f t="shared" si="0"/>
        <v>3</v>
      </c>
      <c r="F21" s="114">
        <f>VLOOKUP(D21,'HEAVYWEIGHT ECI 1000'!$E$4:$G$79,2,FALSE)</f>
        <v>672.8111921778725</v>
      </c>
      <c r="G21" s="50" t="str">
        <f>VLOOKUP(D21,'HEAVYWEIGHT ECI 1000'!$E$4:$G$79,3,FALSE)</f>
        <v>Red</v>
      </c>
      <c r="H21" s="49">
        <v>84</v>
      </c>
      <c r="I21" s="113">
        <f t="shared" si="1"/>
        <v>7</v>
      </c>
      <c r="J21" s="114">
        <f>VLOOKUP(H21,'HEAVYWEIGHT ECI 1000'!$H$4:$J$174,2,FALSE)</f>
        <v>637.08291983045024</v>
      </c>
      <c r="K21" s="50" t="str">
        <f>VLOOKUP(H21,'HEAVYWEIGHT ECI 1000'!$H$4:$J$174,3,FALSE)</f>
        <v>Red</v>
      </c>
      <c r="L21" s="49">
        <v>48</v>
      </c>
      <c r="M21" s="113">
        <f t="shared" si="2"/>
        <v>5</v>
      </c>
      <c r="N21" s="114">
        <f>VLOOKUP(L21,'HEAVYWEIGHT ECI 1000'!$K$4:$M$117,2,FALSE)</f>
        <v>523.25554511995597</v>
      </c>
      <c r="O21" s="50" t="str">
        <f>VLOOKUP(L21,'HEAVYWEIGHT ECI 1000'!$K$4:$M$117,3,FALSE)</f>
        <v>Red</v>
      </c>
      <c r="P21" s="49">
        <v>88</v>
      </c>
      <c r="Q21" s="113">
        <f t="shared" si="3"/>
        <v>4</v>
      </c>
      <c r="R21" s="114">
        <f>VLOOKUP(P21,'HEAVYWEIGHT ECI 1000'!$N$4:$P$132,2,FALSE)</f>
        <v>1018.0900860099921</v>
      </c>
      <c r="S21" s="50" t="str">
        <f>VLOOKUP(P21,'HEAVYWEIGHT ECI 1000'!$N$4:$P$132,3,FALSE)</f>
        <v>Platinum</v>
      </c>
      <c r="T21" s="49">
        <v>62</v>
      </c>
      <c r="U21" s="113">
        <f t="shared" si="4"/>
        <v>1</v>
      </c>
      <c r="V21" s="114">
        <f>VLOOKUP(T21,'HEAVYWEIGHT ECI 1000'!$Q$4:$S$115,2,FALSE)</f>
        <v>817.87273825440968</v>
      </c>
      <c r="W21" s="50" t="str">
        <f>VLOOKUP(T21,'HEAVYWEIGHT ECI 1000'!$Q$4:$S$115,3,FALSE)</f>
        <v>Brown</v>
      </c>
      <c r="X21" s="51">
        <f t="shared" si="5"/>
        <v>303</v>
      </c>
      <c r="Y21" s="115">
        <f t="shared" si="6"/>
        <v>4</v>
      </c>
      <c r="Z21" s="116">
        <f t="shared" si="7"/>
        <v>733.82249627853605</v>
      </c>
      <c r="AA21" s="52" t="str" cm="1">
        <f t="array" ref="AA21">_xlfn.IFS(Z21&gt;=1001,"Platinum",Z21&gt;=900,"Black", Z21&gt;=700,"Brown", Z21&gt;=500,"Red", Z21&gt;=300, "Blue", Z21&gt;=100,"Grey", Z21&gt;=0,"White")</f>
        <v>Brown</v>
      </c>
    </row>
    <row r="22" spans="2:27" x14ac:dyDescent="0.25">
      <c r="B22" s="2">
        <v>15</v>
      </c>
      <c r="C22" s="1" t="s">
        <v>43</v>
      </c>
      <c r="D22" s="32">
        <v>12</v>
      </c>
      <c r="E22" s="106">
        <f t="shared" si="0"/>
        <v>8</v>
      </c>
      <c r="F22" s="111">
        <f>VLOOKUP(D22,'HEAVYWEIGHT ECI 1000'!$E$4:$G$79,2,FALSE)</f>
        <v>183.46391476133402</v>
      </c>
      <c r="G22" s="37" t="str">
        <f>VLOOKUP(D22,'HEAVYWEIGHT ECI 1000'!$E$4:$G$79,3,FALSE)</f>
        <v>Grey</v>
      </c>
      <c r="H22" s="32">
        <v>80</v>
      </c>
      <c r="I22" s="106">
        <f t="shared" si="1"/>
        <v>8</v>
      </c>
      <c r="J22" s="111">
        <f>VLOOKUP(H22,'HEAVYWEIGHT ECI 1000'!$H$4:$J$174,2,FALSE)</f>
        <v>592.72237573333427</v>
      </c>
      <c r="K22" s="37" t="str">
        <f>VLOOKUP(H22,'HEAVYWEIGHT ECI 1000'!$H$4:$J$174,3,FALSE)</f>
        <v>Red</v>
      </c>
      <c r="L22" s="32">
        <v>35</v>
      </c>
      <c r="M22" s="106">
        <f t="shared" si="2"/>
        <v>7</v>
      </c>
      <c r="N22" s="111">
        <f>VLOOKUP(L22,'HEAVYWEIGHT ECI 1000'!$K$4:$M$117,2,FALSE)</f>
        <v>309.08455528119521</v>
      </c>
      <c r="O22" s="37" t="str">
        <f>VLOOKUP(L22,'HEAVYWEIGHT ECI 1000'!$K$4:$M$117,3,FALSE)</f>
        <v>Blue</v>
      </c>
      <c r="P22" s="32">
        <v>58</v>
      </c>
      <c r="Q22" s="106">
        <f t="shared" si="3"/>
        <v>8</v>
      </c>
      <c r="R22" s="111">
        <f>VLOOKUP(P22,'HEAVYWEIGHT ECI 1000'!$N$4:$P$132,2,FALSE)</f>
        <v>519.92827396965083</v>
      </c>
      <c r="S22" s="37" t="str">
        <f>VLOOKUP(P22,'HEAVYWEIGHT ECI 1000'!$N$4:$P$132,3,FALSE)</f>
        <v>Red</v>
      </c>
      <c r="T22" s="32">
        <v>38</v>
      </c>
      <c r="U22" s="106">
        <f t="shared" si="4"/>
        <v>8</v>
      </c>
      <c r="V22" s="111">
        <f>VLOOKUP(T22,'HEAVYWEIGHT ECI 1000'!$Q$4:$S$115,2,FALSE)</f>
        <v>361.78531590014433</v>
      </c>
      <c r="W22" s="37" t="str">
        <f>VLOOKUP(T22,'HEAVYWEIGHT ECI 1000'!$Q$4:$S$115,3,FALSE)</f>
        <v>Blue</v>
      </c>
      <c r="X22" s="39">
        <f t="shared" si="5"/>
        <v>223</v>
      </c>
      <c r="Y22" s="108">
        <f t="shared" si="6"/>
        <v>8</v>
      </c>
      <c r="Z22" s="112">
        <f t="shared" si="7"/>
        <v>393.39688712913176</v>
      </c>
      <c r="AA22" s="40" t="str" cm="1">
        <f t="array" ref="AA22">_xlfn.IFS(Z22&gt;=1001,"Platinum",Z22&gt;=900,"Black", Z22&gt;=700,"Brown", Z22&gt;=500,"Red", Z22&gt;=300, "Blue", Z22&gt;=100,"Grey", Z22&gt;=0,"White")</f>
        <v>Blue</v>
      </c>
    </row>
    <row r="23" spans="2:27" s="48" customFormat="1" x14ac:dyDescent="0.25">
      <c r="B23" s="47">
        <v>16</v>
      </c>
      <c r="C23" s="48" t="s">
        <v>44</v>
      </c>
      <c r="D23" s="49">
        <v>12</v>
      </c>
      <c r="E23" s="113">
        <f t="shared" si="0"/>
        <v>8</v>
      </c>
      <c r="F23" s="114">
        <f>VLOOKUP(D23,'HEAVYWEIGHT ECI 1000'!$E$4:$G$79,2,FALSE)</f>
        <v>183.46391476133402</v>
      </c>
      <c r="G23" s="50" t="str">
        <f>VLOOKUP(D23,'HEAVYWEIGHT ECI 1000'!$E$4:$G$79,3,FALSE)</f>
        <v>Grey</v>
      </c>
      <c r="H23" s="49">
        <v>105</v>
      </c>
      <c r="I23" s="113">
        <f t="shared" si="1"/>
        <v>3</v>
      </c>
      <c r="J23" s="114">
        <f>VLOOKUP(H23,'HEAVYWEIGHT ECI 1000'!$H$4:$J$174,2,FALSE)</f>
        <v>885.78875368094646</v>
      </c>
      <c r="K23" s="50" t="str">
        <f>VLOOKUP(H23,'HEAVYWEIGHT ECI 1000'!$H$4:$J$174,3,FALSE)</f>
        <v>Brown</v>
      </c>
      <c r="L23" s="49">
        <v>28</v>
      </c>
      <c r="M23" s="113">
        <f t="shared" si="2"/>
        <v>8</v>
      </c>
      <c r="N23" s="114">
        <f>VLOOKUP(L23,'HEAVYWEIGHT ECI 1000'!$K$4:$M$117,2,FALSE)</f>
        <v>212.46974052953894</v>
      </c>
      <c r="O23" s="50" t="str">
        <f>VLOOKUP(L23,'HEAVYWEIGHT ECI 1000'!$K$4:$M$117,3,FALSE)</f>
        <v>Grey</v>
      </c>
      <c r="P23" s="49">
        <v>82</v>
      </c>
      <c r="Q23" s="113">
        <f t="shared" si="3"/>
        <v>5</v>
      </c>
      <c r="R23" s="114">
        <f>VLOOKUP(P23,'HEAVYWEIGHT ECI 1000'!$N$4:$P$132,2,FALSE)</f>
        <v>895.35864160412905</v>
      </c>
      <c r="S23" s="50" t="str">
        <f>VLOOKUP(P23,'HEAVYWEIGHT ECI 1000'!$N$4:$P$132,3,FALSE)</f>
        <v>Brown</v>
      </c>
      <c r="T23" s="49">
        <v>43</v>
      </c>
      <c r="U23" s="113">
        <f t="shared" si="4"/>
        <v>6</v>
      </c>
      <c r="V23" s="114">
        <f>VLOOKUP(T23,'HEAVYWEIGHT ECI 1000'!$Q$4:$S$115,2,FALSE)</f>
        <v>444.89607764626618</v>
      </c>
      <c r="W23" s="50" t="str">
        <f>VLOOKUP(T23,'HEAVYWEIGHT ECI 1000'!$Q$4:$S$115,3,FALSE)</f>
        <v>Blue</v>
      </c>
      <c r="X23" s="51">
        <f t="shared" si="5"/>
        <v>270</v>
      </c>
      <c r="Y23" s="115">
        <f t="shared" si="6"/>
        <v>7</v>
      </c>
      <c r="Z23" s="116">
        <f t="shared" si="7"/>
        <v>524.39542564444298</v>
      </c>
      <c r="AA23" s="52" t="str" cm="1">
        <f t="array" ref="AA23">_xlfn.IFS(Z23&gt;=1001,"Platinum",Z23&gt;=900,"Black", Z23&gt;=700,"Brown", Z23&gt;=500,"Red", Z23&gt;=300, "Blue", Z23&gt;=100,"Grey", Z23&gt;=0,"White")</f>
        <v>Red</v>
      </c>
    </row>
    <row r="24" spans="2:27" x14ac:dyDescent="0.25">
      <c r="B24" s="2">
        <v>17</v>
      </c>
      <c r="D24" s="32">
        <v>0</v>
      </c>
      <c r="E24" s="106">
        <f t="shared" si="0"/>
        <v>10</v>
      </c>
      <c r="F24" s="111">
        <f>VLOOKUP(D24,'HEAVYWEIGHT ECI 1000'!$E$4:$G$79,2,FALSE)</f>
        <v>0</v>
      </c>
      <c r="G24" s="37" t="str">
        <f>VLOOKUP(D24,'HEAVYWEIGHT ECI 1000'!$E$4:$G$79,3,FALSE)</f>
        <v>White</v>
      </c>
      <c r="H24" s="32">
        <v>0</v>
      </c>
      <c r="I24" s="106">
        <f t="shared" si="1"/>
        <v>9</v>
      </c>
      <c r="J24" s="111">
        <f>VLOOKUP(H24,'HEAVYWEIGHT ECI 1000'!$H$4:$J$174,2,FALSE)</f>
        <v>0</v>
      </c>
      <c r="K24" s="37" t="str">
        <f>VLOOKUP(H24,'HEAVYWEIGHT ECI 1000'!$H$4:$J$174,3,FALSE)</f>
        <v>White</v>
      </c>
      <c r="L24" s="32">
        <v>0</v>
      </c>
      <c r="M24" s="106">
        <f t="shared" si="2"/>
        <v>9</v>
      </c>
      <c r="N24" s="111">
        <f>VLOOKUP(L24,'HEAVYWEIGHT ECI 1000'!$K$4:$M$117,2,FALSE)</f>
        <v>0</v>
      </c>
      <c r="O24" s="37" t="str">
        <f>VLOOKUP(L24,'HEAVYWEIGHT ECI 1000'!$K$4:$M$117,3,FALSE)</f>
        <v>White</v>
      </c>
      <c r="P24" s="32">
        <v>0</v>
      </c>
      <c r="Q24" s="106">
        <f t="shared" si="3"/>
        <v>9</v>
      </c>
      <c r="R24" s="111">
        <f>VLOOKUP(P24,'HEAVYWEIGHT ECI 1000'!$N$4:$P$132,2,FALSE)</f>
        <v>0</v>
      </c>
      <c r="S24" s="37" t="str">
        <f>VLOOKUP(P24,'HEAVYWEIGHT ECI 1000'!$N$4:$P$132,3,FALSE)</f>
        <v>White</v>
      </c>
      <c r="T24" s="32">
        <v>0</v>
      </c>
      <c r="U24" s="106">
        <f t="shared" si="4"/>
        <v>9</v>
      </c>
      <c r="V24" s="111">
        <f>VLOOKUP(T24,'HEAVYWEIGHT ECI 1000'!$Q$4:$S$115,2,FALSE)</f>
        <v>0</v>
      </c>
      <c r="W24" s="37" t="str">
        <f>VLOOKUP(T24,'HEAVYWEIGHT ECI 1000'!$Q$4:$S$115,3,FALSE)</f>
        <v>White</v>
      </c>
      <c r="X24" s="39">
        <f t="shared" si="5"/>
        <v>0</v>
      </c>
      <c r="Y24" s="108">
        <f t="shared" si="6"/>
        <v>9</v>
      </c>
      <c r="Z24" s="112">
        <f t="shared" si="7"/>
        <v>0</v>
      </c>
      <c r="AA24" s="40" t="str" cm="1">
        <f t="array" ref="AA24">_xlfn.IFS(Z24&gt;=1001,"Platinum",Z24&gt;=900,"Black", Z24&gt;=700,"Brown", Z24&gt;=500,"Red", Z24&gt;=300, "Blue", Z24&gt;=100,"Grey", Z24&gt;=0,"White")</f>
        <v>White</v>
      </c>
    </row>
    <row r="25" spans="2:27" x14ac:dyDescent="0.25">
      <c r="B25" s="2">
        <v>18</v>
      </c>
      <c r="D25" s="32">
        <v>0</v>
      </c>
      <c r="E25" s="106">
        <f t="shared" si="0"/>
        <v>10</v>
      </c>
      <c r="F25" s="111">
        <f>VLOOKUP(D25,'HEAVYWEIGHT ECI 1000'!$E$4:$G$79,2,FALSE)</f>
        <v>0</v>
      </c>
      <c r="G25" s="37" t="str">
        <f>VLOOKUP(D25,'HEAVYWEIGHT ECI 1000'!$E$4:$G$79,3,FALSE)</f>
        <v>White</v>
      </c>
      <c r="H25" s="32">
        <v>0</v>
      </c>
      <c r="I25" s="106">
        <f t="shared" si="1"/>
        <v>9</v>
      </c>
      <c r="J25" s="111">
        <f>VLOOKUP(H25,'HEAVYWEIGHT ECI 1000'!$H$4:$J$174,2,FALSE)</f>
        <v>0</v>
      </c>
      <c r="K25" s="37" t="str">
        <f>VLOOKUP(H25,'HEAVYWEIGHT ECI 1000'!$H$4:$J$174,3,FALSE)</f>
        <v>White</v>
      </c>
      <c r="L25" s="32">
        <v>0</v>
      </c>
      <c r="M25" s="106">
        <f t="shared" si="2"/>
        <v>9</v>
      </c>
      <c r="N25" s="111">
        <f>VLOOKUP(L25,'HEAVYWEIGHT ECI 1000'!$K$4:$M$117,2,FALSE)</f>
        <v>0</v>
      </c>
      <c r="O25" s="37" t="str">
        <f>VLOOKUP(L25,'HEAVYWEIGHT ECI 1000'!$K$4:$M$117,3,FALSE)</f>
        <v>White</v>
      </c>
      <c r="P25" s="32">
        <v>0</v>
      </c>
      <c r="Q25" s="106">
        <f t="shared" si="3"/>
        <v>9</v>
      </c>
      <c r="R25" s="111">
        <f>VLOOKUP(P25,'HEAVYWEIGHT ECI 1000'!$N$4:$P$132,2,FALSE)</f>
        <v>0</v>
      </c>
      <c r="S25" s="37" t="str">
        <f>VLOOKUP(P25,'HEAVYWEIGHT ECI 1000'!$N$4:$P$132,3,FALSE)</f>
        <v>White</v>
      </c>
      <c r="T25" s="32">
        <v>0</v>
      </c>
      <c r="U25" s="106">
        <f t="shared" si="4"/>
        <v>9</v>
      </c>
      <c r="V25" s="111">
        <f>VLOOKUP(T25,'HEAVYWEIGHT ECI 1000'!$Q$4:$S$115,2,FALSE)</f>
        <v>0</v>
      </c>
      <c r="W25" s="37" t="str">
        <f>VLOOKUP(T25,'HEAVYWEIGHT ECI 1000'!$Q$4:$S$115,3,FALSE)</f>
        <v>White</v>
      </c>
      <c r="X25" s="39">
        <f t="shared" si="5"/>
        <v>0</v>
      </c>
      <c r="Y25" s="108">
        <f t="shared" si="6"/>
        <v>9</v>
      </c>
      <c r="Z25" s="112">
        <f t="shared" si="7"/>
        <v>0</v>
      </c>
      <c r="AA25" s="40" t="str" cm="1">
        <f t="array" ref="AA25">_xlfn.IFS(Z25&gt;=1001,"Platinum",Z25&gt;=900,"Black", Z25&gt;=700,"Brown", Z25&gt;=500,"Red", Z25&gt;=300, "Blue", Z25&gt;=100,"Grey", Z25&gt;=0,"White")</f>
        <v>White</v>
      </c>
    </row>
    <row r="26" spans="2:27" x14ac:dyDescent="0.25">
      <c r="B26" s="2">
        <v>19</v>
      </c>
      <c r="D26" s="32">
        <v>0</v>
      </c>
      <c r="E26" s="106">
        <f t="shared" si="0"/>
        <v>10</v>
      </c>
      <c r="F26" s="111">
        <f>VLOOKUP(D26,'HEAVYWEIGHT ECI 1000'!$E$4:$G$79,2,FALSE)</f>
        <v>0</v>
      </c>
      <c r="G26" s="37" t="str">
        <f>VLOOKUP(D26,'HEAVYWEIGHT ECI 1000'!$E$4:$G$79,3,FALSE)</f>
        <v>White</v>
      </c>
      <c r="H26" s="32">
        <v>0</v>
      </c>
      <c r="I26" s="106">
        <f t="shared" si="1"/>
        <v>9</v>
      </c>
      <c r="J26" s="111">
        <f>VLOOKUP(H26,'HEAVYWEIGHT ECI 1000'!$H$4:$J$174,2,FALSE)</f>
        <v>0</v>
      </c>
      <c r="K26" s="37" t="str">
        <f>VLOOKUP(H26,'HEAVYWEIGHT ECI 1000'!$H$4:$J$174,3,FALSE)</f>
        <v>White</v>
      </c>
      <c r="L26" s="32">
        <v>0</v>
      </c>
      <c r="M26" s="106">
        <f t="shared" si="2"/>
        <v>9</v>
      </c>
      <c r="N26" s="111">
        <f>VLOOKUP(L26,'HEAVYWEIGHT ECI 1000'!$K$4:$M$117,2,FALSE)</f>
        <v>0</v>
      </c>
      <c r="O26" s="37" t="str">
        <f>VLOOKUP(L26,'HEAVYWEIGHT ECI 1000'!$K$4:$M$117,3,FALSE)</f>
        <v>White</v>
      </c>
      <c r="P26" s="32">
        <v>0</v>
      </c>
      <c r="Q26" s="106">
        <f t="shared" si="3"/>
        <v>9</v>
      </c>
      <c r="R26" s="111">
        <f>VLOOKUP(P26,'HEAVYWEIGHT ECI 1000'!$N$4:$P$132,2,FALSE)</f>
        <v>0</v>
      </c>
      <c r="S26" s="37" t="str">
        <f>VLOOKUP(P26,'HEAVYWEIGHT ECI 1000'!$N$4:$P$132,3,FALSE)</f>
        <v>White</v>
      </c>
      <c r="T26" s="32">
        <v>0</v>
      </c>
      <c r="U26" s="106">
        <f t="shared" si="4"/>
        <v>9</v>
      </c>
      <c r="V26" s="111">
        <f>VLOOKUP(T26,'HEAVYWEIGHT ECI 1000'!$Q$4:$S$115,2,FALSE)</f>
        <v>0</v>
      </c>
      <c r="W26" s="37" t="str">
        <f>VLOOKUP(T26,'HEAVYWEIGHT ECI 1000'!$Q$4:$S$115,3,FALSE)</f>
        <v>White</v>
      </c>
      <c r="X26" s="39">
        <f t="shared" si="5"/>
        <v>0</v>
      </c>
      <c r="Y26" s="108">
        <f t="shared" si="6"/>
        <v>9</v>
      </c>
      <c r="Z26" s="112">
        <f t="shared" si="7"/>
        <v>0</v>
      </c>
      <c r="AA26" s="40" t="str" cm="1">
        <f t="array" ref="AA26">_xlfn.IFS(Z26&gt;=1001,"Platinum",Z26&gt;=900,"Black", Z26&gt;=700,"Brown", Z26&gt;=500,"Red", Z26&gt;=300, "Blue", Z26&gt;=100,"Grey", Z26&gt;=0,"White")</f>
        <v>White</v>
      </c>
    </row>
    <row r="27" spans="2:27" x14ac:dyDescent="0.25">
      <c r="B27" s="2">
        <v>20</v>
      </c>
      <c r="D27" s="32">
        <v>0</v>
      </c>
      <c r="E27" s="106">
        <f t="shared" si="0"/>
        <v>10</v>
      </c>
      <c r="F27" s="111">
        <f>VLOOKUP(D27,'HEAVYWEIGHT ECI 1000'!$E$4:$G$79,2,FALSE)</f>
        <v>0</v>
      </c>
      <c r="G27" s="37" t="str">
        <f>VLOOKUP(D27,'HEAVYWEIGHT ECI 1000'!$E$4:$G$79,3,FALSE)</f>
        <v>White</v>
      </c>
      <c r="H27" s="32">
        <v>0</v>
      </c>
      <c r="I27" s="106">
        <f t="shared" si="1"/>
        <v>9</v>
      </c>
      <c r="J27" s="111">
        <f>VLOOKUP(H27,'HEAVYWEIGHT ECI 1000'!$H$4:$J$174,2,FALSE)</f>
        <v>0</v>
      </c>
      <c r="K27" s="37" t="str">
        <f>VLOOKUP(H27,'HEAVYWEIGHT ECI 1000'!$H$4:$J$174,3,FALSE)</f>
        <v>White</v>
      </c>
      <c r="L27" s="32">
        <v>0</v>
      </c>
      <c r="M27" s="106">
        <f t="shared" si="2"/>
        <v>9</v>
      </c>
      <c r="N27" s="111">
        <f>VLOOKUP(L27,'HEAVYWEIGHT ECI 1000'!$K$4:$M$117,2,FALSE)</f>
        <v>0</v>
      </c>
      <c r="O27" s="37" t="str">
        <f>VLOOKUP(L27,'HEAVYWEIGHT ECI 1000'!$K$4:$M$117,3,FALSE)</f>
        <v>White</v>
      </c>
      <c r="P27" s="32">
        <v>0</v>
      </c>
      <c r="Q27" s="106">
        <f t="shared" si="3"/>
        <v>9</v>
      </c>
      <c r="R27" s="111">
        <f>VLOOKUP(P27,'HEAVYWEIGHT ECI 1000'!$N$4:$P$132,2,FALSE)</f>
        <v>0</v>
      </c>
      <c r="S27" s="37" t="str">
        <f>VLOOKUP(P27,'HEAVYWEIGHT ECI 1000'!$N$4:$P$132,3,FALSE)</f>
        <v>White</v>
      </c>
      <c r="T27" s="32">
        <v>0</v>
      </c>
      <c r="U27" s="106">
        <f t="shared" si="4"/>
        <v>9</v>
      </c>
      <c r="V27" s="111">
        <f>VLOOKUP(T27,'HEAVYWEIGHT ECI 1000'!$Q$4:$S$115,2,FALSE)</f>
        <v>0</v>
      </c>
      <c r="W27" s="37" t="str">
        <f>VLOOKUP(T27,'HEAVYWEIGHT ECI 1000'!$Q$4:$S$115,3,FALSE)</f>
        <v>White</v>
      </c>
      <c r="X27" s="39">
        <f t="shared" si="5"/>
        <v>0</v>
      </c>
      <c r="Y27" s="108">
        <f t="shared" si="6"/>
        <v>9</v>
      </c>
      <c r="Z27" s="112">
        <f t="shared" si="7"/>
        <v>0</v>
      </c>
      <c r="AA27" s="40" t="str" cm="1">
        <f t="array" ref="AA27">_xlfn.IFS(Z27&gt;=1001,"Platinum",Z27&gt;=900,"Black", Z27&gt;=700,"Brown", Z27&gt;=500,"Red", Z27&gt;=300, "Blue", Z27&gt;=100,"Grey", Z27&gt;=0,"White")</f>
        <v>White</v>
      </c>
    </row>
    <row r="28" spans="2:27" x14ac:dyDescent="0.25">
      <c r="B28" s="2">
        <v>21</v>
      </c>
      <c r="D28" s="32">
        <v>0</v>
      </c>
      <c r="E28" s="106">
        <f t="shared" si="0"/>
        <v>10</v>
      </c>
      <c r="F28" s="111">
        <f>VLOOKUP(D28,'HEAVYWEIGHT ECI 1000'!$E$4:$G$79,2,FALSE)</f>
        <v>0</v>
      </c>
      <c r="G28" s="37" t="str">
        <f>VLOOKUP(D28,'HEAVYWEIGHT ECI 1000'!$E$4:$G$79,3,FALSE)</f>
        <v>White</v>
      </c>
      <c r="H28" s="32">
        <v>0</v>
      </c>
      <c r="I28" s="106">
        <f t="shared" si="1"/>
        <v>9</v>
      </c>
      <c r="J28" s="111">
        <f>VLOOKUP(H28,'HEAVYWEIGHT ECI 1000'!$H$4:$J$174,2,FALSE)</f>
        <v>0</v>
      </c>
      <c r="K28" s="37" t="str">
        <f>VLOOKUP(H28,'HEAVYWEIGHT ECI 1000'!$H$4:$J$174,3,FALSE)</f>
        <v>White</v>
      </c>
      <c r="L28" s="32">
        <v>0</v>
      </c>
      <c r="M28" s="106">
        <f t="shared" si="2"/>
        <v>9</v>
      </c>
      <c r="N28" s="111">
        <f>VLOOKUP(L28,'HEAVYWEIGHT ECI 1000'!$K$4:$M$117,2,FALSE)</f>
        <v>0</v>
      </c>
      <c r="O28" s="37" t="str">
        <f>VLOOKUP(L28,'HEAVYWEIGHT ECI 1000'!$K$4:$M$117,3,FALSE)</f>
        <v>White</v>
      </c>
      <c r="P28" s="32">
        <v>0</v>
      </c>
      <c r="Q28" s="106">
        <f t="shared" si="3"/>
        <v>9</v>
      </c>
      <c r="R28" s="111">
        <f>VLOOKUP(P28,'HEAVYWEIGHT ECI 1000'!$N$4:$P$132,2,FALSE)</f>
        <v>0</v>
      </c>
      <c r="S28" s="37" t="str">
        <f>VLOOKUP(P28,'HEAVYWEIGHT ECI 1000'!$N$4:$P$132,3,FALSE)</f>
        <v>White</v>
      </c>
      <c r="T28" s="32">
        <v>0</v>
      </c>
      <c r="U28" s="106">
        <f t="shared" si="4"/>
        <v>9</v>
      </c>
      <c r="V28" s="111">
        <f>VLOOKUP(T28,'HEAVYWEIGHT ECI 1000'!$Q$4:$S$115,2,FALSE)</f>
        <v>0</v>
      </c>
      <c r="W28" s="37" t="str">
        <f>VLOOKUP(T28,'HEAVYWEIGHT ECI 1000'!$Q$4:$S$115,3,FALSE)</f>
        <v>White</v>
      </c>
      <c r="X28" s="39">
        <f t="shared" si="5"/>
        <v>0</v>
      </c>
      <c r="Y28" s="108">
        <f t="shared" si="6"/>
        <v>9</v>
      </c>
      <c r="Z28" s="112">
        <f t="shared" si="7"/>
        <v>0</v>
      </c>
      <c r="AA28" s="40" t="str" cm="1">
        <f t="array" ref="AA28">_xlfn.IFS(Z28&gt;=1001,"Platinum",Z28&gt;=900,"Black", Z28&gt;=700,"Brown", Z28&gt;=500,"Red", Z28&gt;=300, "Blue", Z28&gt;=100,"Grey", Z28&gt;=0,"White")</f>
        <v>White</v>
      </c>
    </row>
    <row r="29" spans="2:27" x14ac:dyDescent="0.25">
      <c r="B29" s="2">
        <v>22</v>
      </c>
      <c r="D29" s="32">
        <v>0</v>
      </c>
      <c r="E29" s="106">
        <f t="shared" si="0"/>
        <v>10</v>
      </c>
      <c r="F29" s="111">
        <f>VLOOKUP(D29,'HEAVYWEIGHT ECI 1000'!$E$4:$G$79,2,FALSE)</f>
        <v>0</v>
      </c>
      <c r="G29" s="37" t="str">
        <f>VLOOKUP(D29,'HEAVYWEIGHT ECI 1000'!$E$4:$G$79,3,FALSE)</f>
        <v>White</v>
      </c>
      <c r="H29" s="32">
        <v>0</v>
      </c>
      <c r="I29" s="106">
        <f t="shared" si="1"/>
        <v>9</v>
      </c>
      <c r="J29" s="111">
        <f>VLOOKUP(H29,'HEAVYWEIGHT ECI 1000'!$H$4:$J$174,2,FALSE)</f>
        <v>0</v>
      </c>
      <c r="K29" s="37" t="str">
        <f>VLOOKUP(H29,'HEAVYWEIGHT ECI 1000'!$H$4:$J$174,3,FALSE)</f>
        <v>White</v>
      </c>
      <c r="L29" s="32">
        <v>0</v>
      </c>
      <c r="M29" s="106">
        <f t="shared" si="2"/>
        <v>9</v>
      </c>
      <c r="N29" s="111">
        <f>VLOOKUP(L29,'HEAVYWEIGHT ECI 1000'!$K$4:$M$117,2,FALSE)</f>
        <v>0</v>
      </c>
      <c r="O29" s="37" t="str">
        <f>VLOOKUP(L29,'HEAVYWEIGHT ECI 1000'!$K$4:$M$117,3,FALSE)</f>
        <v>White</v>
      </c>
      <c r="P29" s="32">
        <v>0</v>
      </c>
      <c r="Q29" s="106">
        <f t="shared" si="3"/>
        <v>9</v>
      </c>
      <c r="R29" s="111">
        <f>VLOOKUP(P29,'HEAVYWEIGHT ECI 1000'!$N$4:$P$132,2,FALSE)</f>
        <v>0</v>
      </c>
      <c r="S29" s="37" t="str">
        <f>VLOOKUP(P29,'HEAVYWEIGHT ECI 1000'!$N$4:$P$132,3,FALSE)</f>
        <v>White</v>
      </c>
      <c r="T29" s="32">
        <v>0</v>
      </c>
      <c r="U29" s="106">
        <f t="shared" si="4"/>
        <v>9</v>
      </c>
      <c r="V29" s="111">
        <f>VLOOKUP(T29,'HEAVYWEIGHT ECI 1000'!$Q$4:$S$115,2,FALSE)</f>
        <v>0</v>
      </c>
      <c r="W29" s="37" t="str">
        <f>VLOOKUP(T29,'HEAVYWEIGHT ECI 1000'!$Q$4:$S$115,3,FALSE)</f>
        <v>White</v>
      </c>
      <c r="X29" s="39">
        <f t="shared" si="5"/>
        <v>0</v>
      </c>
      <c r="Y29" s="108">
        <f t="shared" si="6"/>
        <v>9</v>
      </c>
      <c r="Z29" s="112">
        <f t="shared" si="7"/>
        <v>0</v>
      </c>
      <c r="AA29" s="40" t="str" cm="1">
        <f t="array" ref="AA29">_xlfn.IFS(Z29&gt;=1001,"Platinum",Z29&gt;=900,"Black", Z29&gt;=700,"Brown", Z29&gt;=500,"Red", Z29&gt;=300, "Blue", Z29&gt;=100,"Grey", Z29&gt;=0,"White")</f>
        <v>White</v>
      </c>
    </row>
    <row r="30" spans="2:27" x14ac:dyDescent="0.25">
      <c r="B30" s="2">
        <v>23</v>
      </c>
      <c r="D30" s="32">
        <v>0</v>
      </c>
      <c r="E30" s="106">
        <f t="shared" si="0"/>
        <v>10</v>
      </c>
      <c r="F30" s="111">
        <f>VLOOKUP(D30,'HEAVYWEIGHT ECI 1000'!$E$4:$G$79,2,FALSE)</f>
        <v>0</v>
      </c>
      <c r="G30" s="37" t="str">
        <f>VLOOKUP(D30,'HEAVYWEIGHT ECI 1000'!$E$4:$G$79,3,FALSE)</f>
        <v>White</v>
      </c>
      <c r="H30" s="32">
        <v>0</v>
      </c>
      <c r="I30" s="106">
        <f t="shared" si="1"/>
        <v>9</v>
      </c>
      <c r="J30" s="111">
        <f>VLOOKUP(H30,'HEAVYWEIGHT ECI 1000'!$H$4:$J$174,2,FALSE)</f>
        <v>0</v>
      </c>
      <c r="K30" s="37" t="str">
        <f>VLOOKUP(H30,'HEAVYWEIGHT ECI 1000'!$H$4:$J$174,3,FALSE)</f>
        <v>White</v>
      </c>
      <c r="L30" s="32">
        <v>0</v>
      </c>
      <c r="M30" s="106">
        <f t="shared" si="2"/>
        <v>9</v>
      </c>
      <c r="N30" s="111">
        <f>VLOOKUP(L30,'HEAVYWEIGHT ECI 1000'!$K$4:$M$117,2,FALSE)</f>
        <v>0</v>
      </c>
      <c r="O30" s="37" t="str">
        <f>VLOOKUP(L30,'HEAVYWEIGHT ECI 1000'!$K$4:$M$117,3,FALSE)</f>
        <v>White</v>
      </c>
      <c r="P30" s="32">
        <v>0</v>
      </c>
      <c r="Q30" s="106">
        <f t="shared" si="3"/>
        <v>9</v>
      </c>
      <c r="R30" s="111">
        <f>VLOOKUP(P30,'HEAVYWEIGHT ECI 1000'!$N$4:$P$132,2,FALSE)</f>
        <v>0</v>
      </c>
      <c r="S30" s="37" t="str">
        <f>VLOOKUP(P30,'HEAVYWEIGHT ECI 1000'!$N$4:$P$132,3,FALSE)</f>
        <v>White</v>
      </c>
      <c r="T30" s="32">
        <v>0</v>
      </c>
      <c r="U30" s="106">
        <f t="shared" si="4"/>
        <v>9</v>
      </c>
      <c r="V30" s="111">
        <f>VLOOKUP(T30,'HEAVYWEIGHT ECI 1000'!$Q$4:$S$115,2,FALSE)</f>
        <v>0</v>
      </c>
      <c r="W30" s="37" t="str">
        <f>VLOOKUP(T30,'HEAVYWEIGHT ECI 1000'!$Q$4:$S$115,3,FALSE)</f>
        <v>White</v>
      </c>
      <c r="X30" s="39">
        <f t="shared" si="5"/>
        <v>0</v>
      </c>
      <c r="Y30" s="108">
        <f t="shared" si="6"/>
        <v>9</v>
      </c>
      <c r="Z30" s="112">
        <f t="shared" si="7"/>
        <v>0</v>
      </c>
      <c r="AA30" s="40" t="str" cm="1">
        <f t="array" ref="AA30">_xlfn.IFS(Z30&gt;=1001,"Platinum",Z30&gt;=900,"Black", Z30&gt;=700,"Brown", Z30&gt;=500,"Red", Z30&gt;=300, "Blue", Z30&gt;=100,"Grey", Z30&gt;=0,"White")</f>
        <v>White</v>
      </c>
    </row>
    <row r="31" spans="2:27" x14ac:dyDescent="0.25">
      <c r="B31" s="2">
        <v>24</v>
      </c>
      <c r="D31" s="32">
        <v>0</v>
      </c>
      <c r="E31" s="106">
        <f t="shared" si="0"/>
        <v>10</v>
      </c>
      <c r="F31" s="111">
        <f>VLOOKUP(D31,'HEAVYWEIGHT ECI 1000'!$E$4:$G$79,2,FALSE)</f>
        <v>0</v>
      </c>
      <c r="G31" s="37" t="str">
        <f>VLOOKUP(D31,'HEAVYWEIGHT ECI 1000'!$E$4:$G$79,3,FALSE)</f>
        <v>White</v>
      </c>
      <c r="H31" s="32">
        <v>0</v>
      </c>
      <c r="I31" s="106">
        <f t="shared" si="1"/>
        <v>9</v>
      </c>
      <c r="J31" s="111">
        <f>VLOOKUP(H31,'HEAVYWEIGHT ECI 1000'!$H$4:$J$174,2,FALSE)</f>
        <v>0</v>
      </c>
      <c r="K31" s="37" t="str">
        <f>VLOOKUP(H31,'HEAVYWEIGHT ECI 1000'!$H$4:$J$174,3,FALSE)</f>
        <v>White</v>
      </c>
      <c r="L31" s="32">
        <v>0</v>
      </c>
      <c r="M31" s="106">
        <f t="shared" si="2"/>
        <v>9</v>
      </c>
      <c r="N31" s="111">
        <f>VLOOKUP(L31,'HEAVYWEIGHT ECI 1000'!$K$4:$M$117,2,FALSE)</f>
        <v>0</v>
      </c>
      <c r="O31" s="37" t="str">
        <f>VLOOKUP(L31,'HEAVYWEIGHT ECI 1000'!$K$4:$M$117,3,FALSE)</f>
        <v>White</v>
      </c>
      <c r="P31" s="32">
        <v>0</v>
      </c>
      <c r="Q31" s="106">
        <f t="shared" si="3"/>
        <v>9</v>
      </c>
      <c r="R31" s="111">
        <f>VLOOKUP(P31,'HEAVYWEIGHT ECI 1000'!$N$4:$P$132,2,FALSE)</f>
        <v>0</v>
      </c>
      <c r="S31" s="37" t="str">
        <f>VLOOKUP(P31,'HEAVYWEIGHT ECI 1000'!$N$4:$P$132,3,FALSE)</f>
        <v>White</v>
      </c>
      <c r="T31" s="32">
        <v>0</v>
      </c>
      <c r="U31" s="106">
        <f t="shared" si="4"/>
        <v>9</v>
      </c>
      <c r="V31" s="111">
        <f>VLOOKUP(T31,'HEAVYWEIGHT ECI 1000'!$Q$4:$S$115,2,FALSE)</f>
        <v>0</v>
      </c>
      <c r="W31" s="37" t="str">
        <f>VLOOKUP(T31,'HEAVYWEIGHT ECI 1000'!$Q$4:$S$115,3,FALSE)</f>
        <v>White</v>
      </c>
      <c r="X31" s="39">
        <f t="shared" si="5"/>
        <v>0</v>
      </c>
      <c r="Y31" s="108">
        <f t="shared" si="6"/>
        <v>9</v>
      </c>
      <c r="Z31" s="112">
        <f t="shared" si="7"/>
        <v>0</v>
      </c>
      <c r="AA31" s="40" t="str" cm="1">
        <f t="array" ref="AA31">_xlfn.IFS(Z31&gt;=1001,"Platinum",Z31&gt;=900,"Black", Z31&gt;=700,"Brown", Z31&gt;=500,"Red", Z31&gt;=300, "Blue", Z31&gt;=100,"Grey", Z31&gt;=0,"White")</f>
        <v>White</v>
      </c>
    </row>
    <row r="32" spans="2:27" x14ac:dyDescent="0.25">
      <c r="B32" s="2">
        <v>25</v>
      </c>
      <c r="D32" s="32">
        <v>0</v>
      </c>
      <c r="E32" s="106">
        <f t="shared" si="0"/>
        <v>10</v>
      </c>
      <c r="F32" s="111">
        <f>VLOOKUP(D32,'HEAVYWEIGHT ECI 1000'!$E$4:$G$79,2,FALSE)</f>
        <v>0</v>
      </c>
      <c r="G32" s="37" t="str">
        <f>VLOOKUP(D32,'HEAVYWEIGHT ECI 1000'!$E$4:$G$79,3,FALSE)</f>
        <v>White</v>
      </c>
      <c r="H32" s="32">
        <v>0</v>
      </c>
      <c r="I32" s="106">
        <f t="shared" si="1"/>
        <v>9</v>
      </c>
      <c r="J32" s="111">
        <f>VLOOKUP(H32,'HEAVYWEIGHT ECI 1000'!$H$4:$J$174,2,FALSE)</f>
        <v>0</v>
      </c>
      <c r="K32" s="37" t="str">
        <f>VLOOKUP(H32,'HEAVYWEIGHT ECI 1000'!$H$4:$J$174,3,FALSE)</f>
        <v>White</v>
      </c>
      <c r="L32" s="32">
        <v>0</v>
      </c>
      <c r="M32" s="106">
        <f t="shared" si="2"/>
        <v>9</v>
      </c>
      <c r="N32" s="111">
        <f>VLOOKUP(L32,'HEAVYWEIGHT ECI 1000'!$K$4:$M$117,2,FALSE)</f>
        <v>0</v>
      </c>
      <c r="O32" s="37" t="str">
        <f>VLOOKUP(L32,'HEAVYWEIGHT ECI 1000'!$K$4:$M$117,3,FALSE)</f>
        <v>White</v>
      </c>
      <c r="P32" s="32">
        <v>0</v>
      </c>
      <c r="Q32" s="106">
        <f t="shared" si="3"/>
        <v>9</v>
      </c>
      <c r="R32" s="111">
        <f>VLOOKUP(P32,'HEAVYWEIGHT ECI 1000'!$N$4:$P$132,2,FALSE)</f>
        <v>0</v>
      </c>
      <c r="S32" s="37" t="str">
        <f>VLOOKUP(P32,'HEAVYWEIGHT ECI 1000'!$N$4:$P$132,3,FALSE)</f>
        <v>White</v>
      </c>
      <c r="T32" s="32">
        <v>0</v>
      </c>
      <c r="U32" s="106">
        <f t="shared" si="4"/>
        <v>9</v>
      </c>
      <c r="V32" s="111">
        <f>VLOOKUP(T32,'HEAVYWEIGHT ECI 1000'!$Q$4:$S$115,2,FALSE)</f>
        <v>0</v>
      </c>
      <c r="W32" s="37" t="str">
        <f>VLOOKUP(T32,'HEAVYWEIGHT ECI 1000'!$Q$4:$S$115,3,FALSE)</f>
        <v>White</v>
      </c>
      <c r="X32" s="39">
        <f t="shared" si="5"/>
        <v>0</v>
      </c>
      <c r="Y32" s="108">
        <f t="shared" si="6"/>
        <v>9</v>
      </c>
      <c r="Z32" s="112">
        <f t="shared" si="7"/>
        <v>0</v>
      </c>
      <c r="AA32" s="40" t="str" cm="1">
        <f t="array" ref="AA32">_xlfn.IFS(Z32&gt;=1001,"Platinum",Z32&gt;=900,"Black", Z32&gt;=700,"Brown", Z32&gt;=500,"Red", Z32&gt;=300, "Blue", Z32&gt;=100,"Grey", Z32&gt;=0,"White")</f>
        <v>White</v>
      </c>
    </row>
    <row r="33" spans="2:27" x14ac:dyDescent="0.25">
      <c r="B33" s="2">
        <v>26</v>
      </c>
      <c r="D33" s="32">
        <v>0</v>
      </c>
      <c r="E33" s="106">
        <f t="shared" si="0"/>
        <v>10</v>
      </c>
      <c r="F33" s="111">
        <f>VLOOKUP(D33,'HEAVYWEIGHT ECI 1000'!$E$4:$G$79,2,FALSE)</f>
        <v>0</v>
      </c>
      <c r="G33" s="37" t="str">
        <f>VLOOKUP(D33,'HEAVYWEIGHT ECI 1000'!$E$4:$G$79,3,FALSE)</f>
        <v>White</v>
      </c>
      <c r="H33" s="32">
        <v>0</v>
      </c>
      <c r="I33" s="106">
        <f t="shared" si="1"/>
        <v>9</v>
      </c>
      <c r="J33" s="111">
        <f>VLOOKUP(H33,'HEAVYWEIGHT ECI 1000'!$H$4:$J$174,2,FALSE)</f>
        <v>0</v>
      </c>
      <c r="K33" s="37" t="str">
        <f>VLOOKUP(H33,'HEAVYWEIGHT ECI 1000'!$H$4:$J$174,3,FALSE)</f>
        <v>White</v>
      </c>
      <c r="L33" s="32">
        <v>0</v>
      </c>
      <c r="M33" s="106">
        <f t="shared" si="2"/>
        <v>9</v>
      </c>
      <c r="N33" s="111">
        <f>VLOOKUP(L33,'HEAVYWEIGHT ECI 1000'!$K$4:$M$117,2,FALSE)</f>
        <v>0</v>
      </c>
      <c r="O33" s="37" t="str">
        <f>VLOOKUP(L33,'HEAVYWEIGHT ECI 1000'!$K$4:$M$117,3,FALSE)</f>
        <v>White</v>
      </c>
      <c r="P33" s="32">
        <v>0</v>
      </c>
      <c r="Q33" s="106">
        <f t="shared" si="3"/>
        <v>9</v>
      </c>
      <c r="R33" s="111">
        <f>VLOOKUP(P33,'HEAVYWEIGHT ECI 1000'!$N$4:$P$132,2,FALSE)</f>
        <v>0</v>
      </c>
      <c r="S33" s="37" t="str">
        <f>VLOOKUP(P33,'HEAVYWEIGHT ECI 1000'!$N$4:$P$132,3,FALSE)</f>
        <v>White</v>
      </c>
      <c r="T33" s="32">
        <v>0</v>
      </c>
      <c r="U33" s="106">
        <f t="shared" si="4"/>
        <v>9</v>
      </c>
      <c r="V33" s="111">
        <f>VLOOKUP(T33,'HEAVYWEIGHT ECI 1000'!$Q$4:$S$115,2,FALSE)</f>
        <v>0</v>
      </c>
      <c r="W33" s="37" t="str">
        <f>VLOOKUP(T33,'HEAVYWEIGHT ECI 1000'!$Q$4:$S$115,3,FALSE)</f>
        <v>White</v>
      </c>
      <c r="X33" s="39">
        <f t="shared" si="5"/>
        <v>0</v>
      </c>
      <c r="Y33" s="108">
        <f t="shared" si="6"/>
        <v>9</v>
      </c>
      <c r="Z33" s="112">
        <f t="shared" si="7"/>
        <v>0</v>
      </c>
      <c r="AA33" s="40" t="str" cm="1">
        <f t="array" ref="AA33">_xlfn.IFS(Z33&gt;=1001,"Platinum",Z33&gt;=900,"Black", Z33&gt;=700,"Brown", Z33&gt;=500,"Red", Z33&gt;=300, "Blue", Z33&gt;=100,"Grey", Z33&gt;=0,"White")</f>
        <v>White</v>
      </c>
    </row>
    <row r="34" spans="2:27" x14ac:dyDescent="0.25">
      <c r="B34" s="2">
        <v>27</v>
      </c>
      <c r="D34" s="32">
        <v>0</v>
      </c>
      <c r="E34" s="106">
        <f t="shared" si="0"/>
        <v>10</v>
      </c>
      <c r="F34" s="111">
        <f>VLOOKUP(D34,'HEAVYWEIGHT ECI 1000'!$E$4:$G$79,2,FALSE)</f>
        <v>0</v>
      </c>
      <c r="G34" s="37" t="str">
        <f>VLOOKUP(D34,'HEAVYWEIGHT ECI 1000'!$E$4:$G$79,3,FALSE)</f>
        <v>White</v>
      </c>
      <c r="H34" s="32">
        <v>0</v>
      </c>
      <c r="I34" s="106">
        <f t="shared" si="1"/>
        <v>9</v>
      </c>
      <c r="J34" s="111">
        <f>VLOOKUP(H34,'HEAVYWEIGHT ECI 1000'!$H$4:$J$174,2,FALSE)</f>
        <v>0</v>
      </c>
      <c r="K34" s="37" t="str">
        <f>VLOOKUP(H34,'HEAVYWEIGHT ECI 1000'!$H$4:$J$174,3,FALSE)</f>
        <v>White</v>
      </c>
      <c r="L34" s="32">
        <v>0</v>
      </c>
      <c r="M34" s="106">
        <f t="shared" si="2"/>
        <v>9</v>
      </c>
      <c r="N34" s="111">
        <f>VLOOKUP(L34,'HEAVYWEIGHT ECI 1000'!$K$4:$M$117,2,FALSE)</f>
        <v>0</v>
      </c>
      <c r="O34" s="37" t="str">
        <f>VLOOKUP(L34,'HEAVYWEIGHT ECI 1000'!$K$4:$M$117,3,FALSE)</f>
        <v>White</v>
      </c>
      <c r="P34" s="32">
        <v>0</v>
      </c>
      <c r="Q34" s="106">
        <f t="shared" si="3"/>
        <v>9</v>
      </c>
      <c r="R34" s="111">
        <f>VLOOKUP(P34,'HEAVYWEIGHT ECI 1000'!$N$4:$P$132,2,FALSE)</f>
        <v>0</v>
      </c>
      <c r="S34" s="37" t="str">
        <f>VLOOKUP(P34,'HEAVYWEIGHT ECI 1000'!$N$4:$P$132,3,FALSE)</f>
        <v>White</v>
      </c>
      <c r="T34" s="32">
        <v>0</v>
      </c>
      <c r="U34" s="106">
        <f t="shared" si="4"/>
        <v>9</v>
      </c>
      <c r="V34" s="111">
        <f>VLOOKUP(T34,'HEAVYWEIGHT ECI 1000'!$Q$4:$S$115,2,FALSE)</f>
        <v>0</v>
      </c>
      <c r="W34" s="37" t="str">
        <f>VLOOKUP(T34,'HEAVYWEIGHT ECI 1000'!$Q$4:$S$115,3,FALSE)</f>
        <v>White</v>
      </c>
      <c r="X34" s="39">
        <f t="shared" si="5"/>
        <v>0</v>
      </c>
      <c r="Y34" s="108">
        <f t="shared" si="6"/>
        <v>9</v>
      </c>
      <c r="Z34" s="112">
        <f t="shared" si="7"/>
        <v>0</v>
      </c>
      <c r="AA34" s="40" t="str" cm="1">
        <f t="array" ref="AA34">_xlfn.IFS(Z34&gt;=1001,"Platinum",Z34&gt;=900,"Black", Z34&gt;=700,"Brown", Z34&gt;=500,"Red", Z34&gt;=300, "Blue", Z34&gt;=100,"Grey", Z34&gt;=0,"White")</f>
        <v>White</v>
      </c>
    </row>
    <row r="35" spans="2:27" x14ac:dyDescent="0.25">
      <c r="B35" s="2">
        <v>28</v>
      </c>
      <c r="D35" s="32">
        <v>0</v>
      </c>
      <c r="E35" s="106">
        <f t="shared" si="0"/>
        <v>10</v>
      </c>
      <c r="F35" s="111">
        <f>VLOOKUP(D35,'HEAVYWEIGHT ECI 1000'!$E$4:$G$79,2,FALSE)</f>
        <v>0</v>
      </c>
      <c r="G35" s="37" t="str">
        <f>VLOOKUP(D35,'HEAVYWEIGHT ECI 1000'!$E$4:$G$79,3,FALSE)</f>
        <v>White</v>
      </c>
      <c r="H35" s="32">
        <v>0</v>
      </c>
      <c r="I35" s="106">
        <f t="shared" si="1"/>
        <v>9</v>
      </c>
      <c r="J35" s="111">
        <f>VLOOKUP(H35,'HEAVYWEIGHT ECI 1000'!$H$4:$J$174,2,FALSE)</f>
        <v>0</v>
      </c>
      <c r="K35" s="37" t="str">
        <f>VLOOKUP(H35,'HEAVYWEIGHT ECI 1000'!$H$4:$J$174,3,FALSE)</f>
        <v>White</v>
      </c>
      <c r="L35" s="32">
        <v>0</v>
      </c>
      <c r="M35" s="106">
        <f t="shared" si="2"/>
        <v>9</v>
      </c>
      <c r="N35" s="111">
        <f>VLOOKUP(L35,'HEAVYWEIGHT ECI 1000'!$K$4:$M$117,2,FALSE)</f>
        <v>0</v>
      </c>
      <c r="O35" s="37" t="str">
        <f>VLOOKUP(L35,'HEAVYWEIGHT ECI 1000'!$K$4:$M$117,3,FALSE)</f>
        <v>White</v>
      </c>
      <c r="P35" s="32">
        <v>0</v>
      </c>
      <c r="Q35" s="106">
        <f t="shared" si="3"/>
        <v>9</v>
      </c>
      <c r="R35" s="111">
        <f>VLOOKUP(P35,'HEAVYWEIGHT ECI 1000'!$N$4:$P$132,2,FALSE)</f>
        <v>0</v>
      </c>
      <c r="S35" s="37" t="str">
        <f>VLOOKUP(P35,'HEAVYWEIGHT ECI 1000'!$N$4:$P$132,3,FALSE)</f>
        <v>White</v>
      </c>
      <c r="T35" s="32">
        <v>0</v>
      </c>
      <c r="U35" s="106">
        <f t="shared" si="4"/>
        <v>9</v>
      </c>
      <c r="V35" s="111">
        <f>VLOOKUP(T35,'HEAVYWEIGHT ECI 1000'!$Q$4:$S$115,2,FALSE)</f>
        <v>0</v>
      </c>
      <c r="W35" s="37" t="str">
        <f>VLOOKUP(T35,'HEAVYWEIGHT ECI 1000'!$Q$4:$S$115,3,FALSE)</f>
        <v>White</v>
      </c>
      <c r="X35" s="39">
        <f t="shared" si="5"/>
        <v>0</v>
      </c>
      <c r="Y35" s="108">
        <f t="shared" si="6"/>
        <v>9</v>
      </c>
      <c r="Z35" s="112">
        <f t="shared" si="7"/>
        <v>0</v>
      </c>
      <c r="AA35" s="40" t="str" cm="1">
        <f t="array" ref="AA35">_xlfn.IFS(Z35&gt;=1001,"Platinum",Z35&gt;=900,"Black", Z35&gt;=700,"Brown", Z35&gt;=500,"Red", Z35&gt;=300, "Blue", Z35&gt;=100,"Grey", Z35&gt;=0,"White")</f>
        <v>White</v>
      </c>
    </row>
    <row r="36" spans="2:27" x14ac:dyDescent="0.25">
      <c r="B36" s="2">
        <v>29</v>
      </c>
      <c r="D36" s="32">
        <v>0</v>
      </c>
      <c r="E36" s="106">
        <f t="shared" si="0"/>
        <v>10</v>
      </c>
      <c r="F36" s="111">
        <f>VLOOKUP(D36,'HEAVYWEIGHT ECI 1000'!$E$4:$G$79,2,FALSE)</f>
        <v>0</v>
      </c>
      <c r="G36" s="37" t="str">
        <f>VLOOKUP(D36,'HEAVYWEIGHT ECI 1000'!$E$4:$G$79,3,FALSE)</f>
        <v>White</v>
      </c>
      <c r="H36" s="32">
        <v>0</v>
      </c>
      <c r="I36" s="106">
        <f t="shared" si="1"/>
        <v>9</v>
      </c>
      <c r="J36" s="111">
        <f>VLOOKUP(H36,'HEAVYWEIGHT ECI 1000'!$H$4:$J$174,2,FALSE)</f>
        <v>0</v>
      </c>
      <c r="K36" s="37" t="str">
        <f>VLOOKUP(H36,'HEAVYWEIGHT ECI 1000'!$H$4:$J$174,3,FALSE)</f>
        <v>White</v>
      </c>
      <c r="L36" s="32">
        <v>0</v>
      </c>
      <c r="M36" s="106">
        <f t="shared" si="2"/>
        <v>9</v>
      </c>
      <c r="N36" s="111">
        <f>VLOOKUP(L36,'HEAVYWEIGHT ECI 1000'!$K$4:$M$117,2,FALSE)</f>
        <v>0</v>
      </c>
      <c r="O36" s="37" t="str">
        <f>VLOOKUP(L36,'HEAVYWEIGHT ECI 1000'!$K$4:$M$117,3,FALSE)</f>
        <v>White</v>
      </c>
      <c r="P36" s="32">
        <v>0</v>
      </c>
      <c r="Q36" s="106">
        <f t="shared" si="3"/>
        <v>9</v>
      </c>
      <c r="R36" s="111">
        <f>VLOOKUP(P36,'HEAVYWEIGHT ECI 1000'!$N$4:$P$132,2,FALSE)</f>
        <v>0</v>
      </c>
      <c r="S36" s="37" t="str">
        <f>VLOOKUP(P36,'HEAVYWEIGHT ECI 1000'!$N$4:$P$132,3,FALSE)</f>
        <v>White</v>
      </c>
      <c r="T36" s="32">
        <v>0</v>
      </c>
      <c r="U36" s="106">
        <f t="shared" si="4"/>
        <v>9</v>
      </c>
      <c r="V36" s="111">
        <f>VLOOKUP(T36,'HEAVYWEIGHT ECI 1000'!$Q$4:$S$115,2,FALSE)</f>
        <v>0</v>
      </c>
      <c r="W36" s="37" t="str">
        <f>VLOOKUP(T36,'HEAVYWEIGHT ECI 1000'!$Q$4:$S$115,3,FALSE)</f>
        <v>White</v>
      </c>
      <c r="X36" s="39">
        <f t="shared" si="5"/>
        <v>0</v>
      </c>
      <c r="Y36" s="108">
        <f t="shared" si="6"/>
        <v>9</v>
      </c>
      <c r="Z36" s="112">
        <f t="shared" si="7"/>
        <v>0</v>
      </c>
      <c r="AA36" s="40" t="str" cm="1">
        <f t="array" ref="AA36">_xlfn.IFS(Z36&gt;=1001,"Platinum",Z36&gt;=900,"Black", Z36&gt;=700,"Brown", Z36&gt;=500,"Red", Z36&gt;=300, "Blue", Z36&gt;=100,"Grey", Z36&gt;=0,"White")</f>
        <v>White</v>
      </c>
    </row>
    <row r="37" spans="2:27" ht="14" thickBot="1" x14ac:dyDescent="0.3">
      <c r="B37" s="2">
        <v>30</v>
      </c>
      <c r="D37" s="34">
        <v>0</v>
      </c>
      <c r="E37" s="35">
        <f t="shared" si="0"/>
        <v>10</v>
      </c>
      <c r="F37" s="36">
        <f>VLOOKUP(D37,'HEAVYWEIGHT ECI 1000'!$E$4:$G$79,2,FALSE)</f>
        <v>0</v>
      </c>
      <c r="G37" s="38" t="str">
        <f>VLOOKUP(D37,'HEAVYWEIGHT ECI 1000'!$E$4:$G$79,3,FALSE)</f>
        <v>White</v>
      </c>
      <c r="H37" s="34">
        <v>0</v>
      </c>
      <c r="I37" s="35">
        <f t="shared" si="1"/>
        <v>9</v>
      </c>
      <c r="J37" s="36">
        <f>VLOOKUP(H37,'HEAVYWEIGHT ECI 1000'!$H$4:$J$174,2,FALSE)</f>
        <v>0</v>
      </c>
      <c r="K37" s="38" t="str">
        <f>VLOOKUP(H37,'HEAVYWEIGHT ECI 1000'!$H$4:$J$174,3,FALSE)</f>
        <v>White</v>
      </c>
      <c r="L37" s="34">
        <v>0</v>
      </c>
      <c r="M37" s="35">
        <f t="shared" si="2"/>
        <v>9</v>
      </c>
      <c r="N37" s="36">
        <f>VLOOKUP(L37,'HEAVYWEIGHT ECI 1000'!$K$4:$M$117,2,FALSE)</f>
        <v>0</v>
      </c>
      <c r="O37" s="38" t="str">
        <f>VLOOKUP(L37,'HEAVYWEIGHT ECI 1000'!$K$4:$M$117,3,FALSE)</f>
        <v>White</v>
      </c>
      <c r="P37" s="34">
        <v>0</v>
      </c>
      <c r="Q37" s="35">
        <f t="shared" si="3"/>
        <v>9</v>
      </c>
      <c r="R37" s="36">
        <f>VLOOKUP(P37,'HEAVYWEIGHT ECI 1000'!$N$4:$P$132,2,FALSE)</f>
        <v>0</v>
      </c>
      <c r="S37" s="38" t="str">
        <f>VLOOKUP(P37,'HEAVYWEIGHT ECI 1000'!$N$4:$P$132,3,FALSE)</f>
        <v>White</v>
      </c>
      <c r="T37" s="34">
        <v>0</v>
      </c>
      <c r="U37" s="35">
        <f t="shared" si="4"/>
        <v>9</v>
      </c>
      <c r="V37" s="36">
        <f>VLOOKUP(T37,'HEAVYWEIGHT ECI 1000'!$Q$4:$S$115,2,FALSE)</f>
        <v>0</v>
      </c>
      <c r="W37" s="38" t="str">
        <f>VLOOKUP(T37,'HEAVYWEIGHT ECI 1000'!$Q$4:$S$115,3,FALSE)</f>
        <v>White</v>
      </c>
      <c r="X37" s="41">
        <f t="shared" si="5"/>
        <v>0</v>
      </c>
      <c r="Y37" s="117">
        <f t="shared" si="6"/>
        <v>9</v>
      </c>
      <c r="Z37" s="42">
        <f t="shared" si="7"/>
        <v>0</v>
      </c>
      <c r="AA37" s="43" t="str" cm="1">
        <f t="array" ref="AA37">_xlfn.IFS(Z37&gt;=1001,"Platinum",Z37&gt;=900,"Black", Z37&gt;=700,"Brown", Z37&gt;=500,"Red", Z37&gt;=300, "Blue", Z37&gt;=100,"Grey", Z37&gt;=0,"White")</f>
        <v>White</v>
      </c>
    </row>
  </sheetData>
  <sheetProtection algorithmName="SHA-512" hashValue="DTVFz6OVZIWKGiasd2mRKlT4eVAsVFwL25b00bc/KnvobyqXjw2Uu4tEvsnta6Utu1dLwSuohfH92ptewYHLPA==" saltValue="wkfzB37lO7a/XXyAhbHeWA==" spinCount="100000" sheet="1" objects="1" scenarios="1"/>
  <mergeCells count="15">
    <mergeCell ref="D13:AA13"/>
    <mergeCell ref="D14:AA14"/>
    <mergeCell ref="D15:AA15"/>
    <mergeCell ref="D17:AA17"/>
    <mergeCell ref="H8:AA8"/>
    <mergeCell ref="D9:AA9"/>
    <mergeCell ref="D10:AA10"/>
    <mergeCell ref="D11:AA11"/>
    <mergeCell ref="D2:AA2"/>
    <mergeCell ref="D3:G3"/>
    <mergeCell ref="H3:K3"/>
    <mergeCell ref="L3:O3"/>
    <mergeCell ref="P3:S3"/>
    <mergeCell ref="T3:W3"/>
    <mergeCell ref="X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7604-290F-4B9A-B197-7F9DF124CFCB}">
  <dimension ref="A1:S158"/>
  <sheetViews>
    <sheetView zoomScale="70" zoomScaleNormal="70" workbookViewId="0">
      <selection activeCell="V17" sqref="V17"/>
    </sheetView>
  </sheetViews>
  <sheetFormatPr defaultRowHeight="14.5" x14ac:dyDescent="0.35"/>
  <sheetData>
    <row r="1" spans="1:19" ht="31.5" thickBot="1" x14ac:dyDescent="0.7">
      <c r="A1" s="1"/>
      <c r="B1" s="3"/>
      <c r="C1" s="3"/>
      <c r="D1" s="3"/>
      <c r="E1" s="95" t="s">
        <v>28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</row>
    <row r="2" spans="1:19" ht="18.5" x14ac:dyDescent="0.4">
      <c r="A2" s="1"/>
      <c r="B2" s="3"/>
      <c r="C2" s="3"/>
      <c r="D2" s="3"/>
      <c r="E2" s="98" t="s">
        <v>8</v>
      </c>
      <c r="F2" s="99"/>
      <c r="G2" s="5"/>
      <c r="H2" s="99" t="s">
        <v>13</v>
      </c>
      <c r="I2" s="99"/>
      <c r="J2" s="5"/>
      <c r="K2" s="99" t="s">
        <v>14</v>
      </c>
      <c r="L2" s="99"/>
      <c r="M2" s="5"/>
      <c r="N2" s="99" t="s">
        <v>15</v>
      </c>
      <c r="O2" s="99"/>
      <c r="P2" s="5"/>
      <c r="Q2" s="99" t="s">
        <v>16</v>
      </c>
      <c r="R2" s="100"/>
    </row>
    <row r="3" spans="1:19" ht="18.5" x14ac:dyDescent="0.4">
      <c r="A3" s="1"/>
      <c r="B3" s="3"/>
      <c r="C3" s="3"/>
      <c r="D3" s="3"/>
      <c r="E3" s="4" t="s">
        <v>9</v>
      </c>
      <c r="F3" s="5" t="s">
        <v>18</v>
      </c>
      <c r="G3" s="5"/>
      <c r="H3" s="5" t="s">
        <v>9</v>
      </c>
      <c r="I3" s="5" t="s">
        <v>18</v>
      </c>
      <c r="J3" s="5"/>
      <c r="K3" s="5" t="s">
        <v>9</v>
      </c>
      <c r="L3" s="5" t="s">
        <v>18</v>
      </c>
      <c r="M3" s="5"/>
      <c r="N3" s="5" t="s">
        <v>9</v>
      </c>
      <c r="O3" s="5" t="s">
        <v>18</v>
      </c>
      <c r="P3" s="5"/>
      <c r="Q3" s="5" t="s">
        <v>9</v>
      </c>
      <c r="R3" s="6" t="s">
        <v>18</v>
      </c>
    </row>
    <row r="4" spans="1:19" ht="17.5" x14ac:dyDescent="0.35">
      <c r="A4" s="1"/>
      <c r="B4" s="7" t="s">
        <v>20</v>
      </c>
      <c r="C4" s="8">
        <v>40</v>
      </c>
      <c r="D4" s="8" t="s">
        <v>9</v>
      </c>
      <c r="E4" s="9">
        <v>65</v>
      </c>
      <c r="F4" s="9">
        <f t="shared" ref="F4:F41" si="0">(E4-1)^2.17358033</f>
        <v>8430.964563212754</v>
      </c>
      <c r="G4" s="10" t="s">
        <v>22</v>
      </c>
      <c r="H4" s="9">
        <v>154</v>
      </c>
      <c r="I4" s="9">
        <f t="shared" ref="I4:I41" si="1">(H4-1)^1.46122035</f>
        <v>1557.0966745096709</v>
      </c>
      <c r="J4" s="10" t="s">
        <v>22</v>
      </c>
      <c r="K4" s="9">
        <v>111</v>
      </c>
      <c r="L4" s="9">
        <f t="shared" ref="L4:L41" si="2">(K4-1)^1.625929862</f>
        <v>2085.2653503425586</v>
      </c>
      <c r="M4" s="10" t="s">
        <v>22</v>
      </c>
      <c r="N4" s="9">
        <v>127</v>
      </c>
      <c r="O4" s="9">
        <f t="shared" ref="O4:O41" si="3">(N4-1)^1.55078956</f>
        <v>1808.1427464485507</v>
      </c>
      <c r="P4" s="10" t="s">
        <v>22</v>
      </c>
      <c r="Q4" s="9">
        <v>111</v>
      </c>
      <c r="R4" s="9">
        <f t="shared" ref="R4:R41" si="4">(Q4-1)^1.625929863</f>
        <v>2085.2653601443067</v>
      </c>
      <c r="S4" s="10" t="s">
        <v>22</v>
      </c>
    </row>
    <row r="5" spans="1:19" ht="17.5" x14ac:dyDescent="0.35">
      <c r="A5" s="1"/>
      <c r="B5" s="7" t="s">
        <v>20</v>
      </c>
      <c r="C5" s="8">
        <v>39</v>
      </c>
      <c r="D5" s="8" t="s">
        <v>9</v>
      </c>
      <c r="E5" s="9">
        <v>64</v>
      </c>
      <c r="F5" s="9">
        <f t="shared" si="0"/>
        <v>8147.2534205633247</v>
      </c>
      <c r="G5" s="10" t="s">
        <v>22</v>
      </c>
      <c r="H5" s="9">
        <v>153</v>
      </c>
      <c r="I5" s="9">
        <f t="shared" si="1"/>
        <v>1542.2481260739748</v>
      </c>
      <c r="J5" s="10" t="s">
        <v>22</v>
      </c>
      <c r="K5" s="9">
        <v>110</v>
      </c>
      <c r="L5" s="9">
        <f t="shared" si="2"/>
        <v>2054.5304611126048</v>
      </c>
      <c r="M5" s="10" t="s">
        <v>22</v>
      </c>
      <c r="N5" s="9">
        <v>126</v>
      </c>
      <c r="O5" s="9">
        <f t="shared" si="3"/>
        <v>1785.9370888589488</v>
      </c>
      <c r="P5" s="10" t="s">
        <v>22</v>
      </c>
      <c r="Q5" s="9">
        <v>110</v>
      </c>
      <c r="R5" s="9">
        <f t="shared" si="4"/>
        <v>2054.5304707511232</v>
      </c>
      <c r="S5" s="10" t="s">
        <v>22</v>
      </c>
    </row>
    <row r="6" spans="1:19" ht="17.5" x14ac:dyDescent="0.35">
      <c r="A6" s="1"/>
      <c r="B6" s="7" t="s">
        <v>20</v>
      </c>
      <c r="C6" s="8">
        <v>38</v>
      </c>
      <c r="D6" s="8" t="s">
        <v>9</v>
      </c>
      <c r="E6" s="9">
        <v>63</v>
      </c>
      <c r="F6" s="9">
        <f t="shared" si="0"/>
        <v>7868.77849128454</v>
      </c>
      <c r="G6" s="10" t="s">
        <v>22</v>
      </c>
      <c r="H6" s="9">
        <v>152</v>
      </c>
      <c r="I6" s="9">
        <f t="shared" si="1"/>
        <v>1527.4445652094714</v>
      </c>
      <c r="J6" s="10" t="s">
        <v>22</v>
      </c>
      <c r="K6" s="9">
        <v>109</v>
      </c>
      <c r="L6" s="9">
        <f t="shared" si="2"/>
        <v>2023.9715621428561</v>
      </c>
      <c r="M6" s="10" t="s">
        <v>22</v>
      </c>
      <c r="N6" s="9">
        <v>125</v>
      </c>
      <c r="O6" s="9">
        <f t="shared" si="3"/>
        <v>1763.8290619251916</v>
      </c>
      <c r="P6" s="10" t="s">
        <v>22</v>
      </c>
      <c r="Q6" s="9">
        <v>109</v>
      </c>
      <c r="R6" s="9">
        <f t="shared" si="4"/>
        <v>2023.9715716193582</v>
      </c>
      <c r="S6" s="10" t="s">
        <v>22</v>
      </c>
    </row>
    <row r="7" spans="1:19" ht="17.5" x14ac:dyDescent="0.35">
      <c r="A7" s="1"/>
      <c r="B7" s="7" t="s">
        <v>20</v>
      </c>
      <c r="C7" s="8">
        <v>37</v>
      </c>
      <c r="D7" s="8" t="s">
        <v>9</v>
      </c>
      <c r="E7" s="9">
        <v>62</v>
      </c>
      <c r="F7" s="9">
        <f t="shared" si="0"/>
        <v>7595.5252522728197</v>
      </c>
      <c r="G7" s="10" t="s">
        <v>22</v>
      </c>
      <c r="H7" s="9">
        <v>151</v>
      </c>
      <c r="I7" s="9">
        <f t="shared" si="1"/>
        <v>1512.6861521927174</v>
      </c>
      <c r="J7" s="10" t="s">
        <v>22</v>
      </c>
      <c r="K7" s="9">
        <v>108</v>
      </c>
      <c r="L7" s="9">
        <f t="shared" si="2"/>
        <v>1993.5892612496007</v>
      </c>
      <c r="M7" s="10" t="s">
        <v>22</v>
      </c>
      <c r="N7" s="9">
        <v>124</v>
      </c>
      <c r="O7" s="9">
        <f t="shared" si="3"/>
        <v>1741.819018553686</v>
      </c>
      <c r="P7" s="10" t="s">
        <v>22</v>
      </c>
      <c r="Q7" s="9">
        <v>108</v>
      </c>
      <c r="R7" s="9">
        <f t="shared" si="4"/>
        <v>1993.589270565303</v>
      </c>
      <c r="S7" s="10" t="s">
        <v>22</v>
      </c>
    </row>
    <row r="8" spans="1:19" ht="17.5" x14ac:dyDescent="0.35">
      <c r="A8" s="1"/>
      <c r="B8" s="7" t="s">
        <v>20</v>
      </c>
      <c r="C8" s="8">
        <v>36</v>
      </c>
      <c r="D8" s="8" t="s">
        <v>9</v>
      </c>
      <c r="E8" s="9">
        <v>61</v>
      </c>
      <c r="F8" s="9">
        <f t="shared" si="0"/>
        <v>7327.4789855175868</v>
      </c>
      <c r="G8" s="10" t="s">
        <v>22</v>
      </c>
      <c r="H8" s="9">
        <v>150</v>
      </c>
      <c r="I8" s="9">
        <f t="shared" si="1"/>
        <v>1497.9730489419906</v>
      </c>
      <c r="J8" s="10" t="s">
        <v>22</v>
      </c>
      <c r="K8" s="9">
        <v>107</v>
      </c>
      <c r="L8" s="9">
        <f t="shared" si="2"/>
        <v>1963.3841740321718</v>
      </c>
      <c r="M8" s="10" t="s">
        <v>22</v>
      </c>
      <c r="N8" s="9">
        <v>123</v>
      </c>
      <c r="O8" s="9">
        <f t="shared" si="3"/>
        <v>1719.9073157997082</v>
      </c>
      <c r="P8" s="10" t="s">
        <v>22</v>
      </c>
      <c r="Q8" s="9">
        <v>107</v>
      </c>
      <c r="R8" s="9">
        <f t="shared" si="4"/>
        <v>1963.3841831882967</v>
      </c>
      <c r="S8" s="10" t="s">
        <v>22</v>
      </c>
    </row>
    <row r="9" spans="1:19" ht="17.5" x14ac:dyDescent="0.35">
      <c r="A9" s="1"/>
      <c r="B9" s="7" t="s">
        <v>20</v>
      </c>
      <c r="C9" s="8">
        <v>35</v>
      </c>
      <c r="D9" s="8" t="s">
        <v>9</v>
      </c>
      <c r="E9" s="9">
        <v>60</v>
      </c>
      <c r="F9" s="9">
        <f t="shared" si="0"/>
        <v>7064.624772224498</v>
      </c>
      <c r="G9" s="10" t="s">
        <v>22</v>
      </c>
      <c r="H9" s="9">
        <v>149</v>
      </c>
      <c r="I9" s="9">
        <f t="shared" si="1"/>
        <v>1483.3054190452078</v>
      </c>
      <c r="J9" s="10" t="s">
        <v>22</v>
      </c>
      <c r="K9" s="9">
        <v>106</v>
      </c>
      <c r="L9" s="9">
        <f t="shared" si="2"/>
        <v>1933.3569240467318</v>
      </c>
      <c r="M9" s="10" t="s">
        <v>22</v>
      </c>
      <c r="N9" s="9">
        <v>122</v>
      </c>
      <c r="O9" s="9">
        <f t="shared" si="3"/>
        <v>1698.0943149505015</v>
      </c>
      <c r="P9" s="10" t="s">
        <v>22</v>
      </c>
      <c r="Q9" s="9">
        <v>106</v>
      </c>
      <c r="R9" s="9">
        <f t="shared" si="4"/>
        <v>1933.3569330444991</v>
      </c>
      <c r="S9" s="10" t="s">
        <v>22</v>
      </c>
    </row>
    <row r="10" spans="1:19" ht="17.5" x14ac:dyDescent="0.35">
      <c r="A10" s="1"/>
      <c r="B10" s="7" t="s">
        <v>20</v>
      </c>
      <c r="C10" s="8">
        <v>34</v>
      </c>
      <c r="D10" s="8" t="s">
        <v>9</v>
      </c>
      <c r="E10" s="9">
        <v>59</v>
      </c>
      <c r="F10" s="9">
        <f t="shared" si="0"/>
        <v>6806.9474866598412</v>
      </c>
      <c r="G10" s="10" t="s">
        <v>22</v>
      </c>
      <c r="H10" s="9">
        <v>148</v>
      </c>
      <c r="I10" s="9">
        <f t="shared" si="1"/>
        <v>1468.6834277885373</v>
      </c>
      <c r="J10" s="10" t="s">
        <v>22</v>
      </c>
      <c r="K10" s="9">
        <v>105</v>
      </c>
      <c r="L10" s="9">
        <f t="shared" si="2"/>
        <v>1903.5081429856693</v>
      </c>
      <c r="M10" s="10" t="s">
        <v>22</v>
      </c>
      <c r="N10" s="9">
        <v>121</v>
      </c>
      <c r="O10" s="9">
        <f t="shared" si="3"/>
        <v>1676.3803816107556</v>
      </c>
      <c r="P10" s="10" t="s">
        <v>22</v>
      </c>
      <c r="Q10" s="9">
        <v>105</v>
      </c>
      <c r="R10" s="9">
        <f t="shared" si="4"/>
        <v>1903.5081518263046</v>
      </c>
      <c r="S10" s="10" t="s">
        <v>22</v>
      </c>
    </row>
    <row r="11" spans="1:19" ht="17.5" x14ac:dyDescent="0.35">
      <c r="A11" s="1"/>
      <c r="B11" s="7" t="s">
        <v>20</v>
      </c>
      <c r="C11" s="8">
        <v>33</v>
      </c>
      <c r="D11" s="8" t="s">
        <v>9</v>
      </c>
      <c r="E11" s="9">
        <v>58</v>
      </c>
      <c r="F11" s="9">
        <f t="shared" si="0"/>
        <v>6554.4317896979592</v>
      </c>
      <c r="G11" s="10" t="s">
        <v>22</v>
      </c>
      <c r="H11" s="9">
        <v>147</v>
      </c>
      <c r="I11" s="9">
        <f t="shared" si="1"/>
        <v>1454.107242185672</v>
      </c>
      <c r="J11" s="10" t="s">
        <v>22</v>
      </c>
      <c r="K11" s="9">
        <v>104</v>
      </c>
      <c r="L11" s="9">
        <f t="shared" si="2"/>
        <v>1873.8384708627812</v>
      </c>
      <c r="M11" s="10" t="s">
        <v>22</v>
      </c>
      <c r="N11" s="9">
        <v>120</v>
      </c>
      <c r="O11" s="9">
        <f t="shared" si="3"/>
        <v>1654.7658857905278</v>
      </c>
      <c r="P11" s="10" t="s">
        <v>22</v>
      </c>
      <c r="Q11" s="9">
        <v>104</v>
      </c>
      <c r="R11" s="9">
        <f t="shared" si="4"/>
        <v>1873.8384795475147</v>
      </c>
      <c r="S11" s="10" t="s">
        <v>22</v>
      </c>
    </row>
    <row r="12" spans="1:19" ht="17.5" x14ac:dyDescent="0.35">
      <c r="A12" s="1"/>
      <c r="B12" s="7" t="s">
        <v>20</v>
      </c>
      <c r="C12" s="8">
        <v>32</v>
      </c>
      <c r="D12" s="8" t="s">
        <v>9</v>
      </c>
      <c r="E12" s="9">
        <v>57</v>
      </c>
      <c r="F12" s="9">
        <f t="shared" si="0"/>
        <v>6307.0621220517305</v>
      </c>
      <c r="G12" s="10" t="s">
        <v>22</v>
      </c>
      <c r="H12" s="9">
        <v>146</v>
      </c>
      <c r="I12" s="9">
        <f t="shared" si="1"/>
        <v>1439.5770310078228</v>
      </c>
      <c r="J12" s="10" t="s">
        <v>22</v>
      </c>
      <c r="K12" s="9">
        <v>103</v>
      </c>
      <c r="L12" s="9">
        <f t="shared" si="2"/>
        <v>1844.3485562045046</v>
      </c>
      <c r="M12" s="10" t="s">
        <v>22</v>
      </c>
      <c r="N12" s="9">
        <v>119</v>
      </c>
      <c r="O12" s="9">
        <f t="shared" si="3"/>
        <v>1633.2512019957016</v>
      </c>
      <c r="P12" s="10" t="s">
        <v>22</v>
      </c>
      <c r="Q12" s="9">
        <v>103</v>
      </c>
      <c r="R12" s="9">
        <f t="shared" si="4"/>
        <v>1844.3485647345674</v>
      </c>
      <c r="S12" s="10" t="s">
        <v>22</v>
      </c>
    </row>
    <row r="13" spans="1:19" ht="18" thickBot="1" x14ac:dyDescent="0.4">
      <c r="A13" s="1"/>
      <c r="B13" s="7" t="s">
        <v>20</v>
      </c>
      <c r="C13" s="8">
        <v>31</v>
      </c>
      <c r="D13" s="8" t="s">
        <v>9</v>
      </c>
      <c r="E13" s="9">
        <v>56</v>
      </c>
      <c r="F13" s="9">
        <f t="shared" si="0"/>
        <v>6064.8226971649974</v>
      </c>
      <c r="G13" s="10" t="s">
        <v>22</v>
      </c>
      <c r="H13" s="9">
        <v>145</v>
      </c>
      <c r="I13" s="9">
        <f t="shared" si="1"/>
        <v>1425.0929648144545</v>
      </c>
      <c r="J13" s="10" t="s">
        <v>22</v>
      </c>
      <c r="K13" s="9">
        <v>102</v>
      </c>
      <c r="L13" s="9">
        <f t="shared" si="2"/>
        <v>1815.0390562474715</v>
      </c>
      <c r="M13" s="10" t="s">
        <v>22</v>
      </c>
      <c r="N13" s="9">
        <v>118</v>
      </c>
      <c r="O13" s="9">
        <f t="shared" si="3"/>
        <v>1611.836709321097</v>
      </c>
      <c r="P13" s="10" t="s">
        <v>22</v>
      </c>
      <c r="Q13" s="9">
        <v>102</v>
      </c>
      <c r="R13" s="9">
        <f t="shared" si="4"/>
        <v>1815.039064624096</v>
      </c>
      <c r="S13" s="10" t="s">
        <v>22</v>
      </c>
    </row>
    <row r="14" spans="1:19" ht="17.5" x14ac:dyDescent="0.35">
      <c r="A14" s="92" t="s">
        <v>19</v>
      </c>
      <c r="B14" s="7" t="s">
        <v>20</v>
      </c>
      <c r="C14" s="8">
        <v>30</v>
      </c>
      <c r="D14" s="8" t="s">
        <v>9</v>
      </c>
      <c r="E14" s="9">
        <v>55</v>
      </c>
      <c r="F14" s="9">
        <f t="shared" si="0"/>
        <v>5827.6974937433615</v>
      </c>
      <c r="G14" s="10" t="s">
        <v>22</v>
      </c>
      <c r="H14" s="9">
        <v>144</v>
      </c>
      <c r="I14" s="9">
        <f t="shared" si="1"/>
        <v>1410.6552159847497</v>
      </c>
      <c r="J14" s="10" t="s">
        <v>22</v>
      </c>
      <c r="K14" s="9">
        <v>101</v>
      </c>
      <c r="L14" s="9">
        <f t="shared" si="2"/>
        <v>1785.9106371426055</v>
      </c>
      <c r="M14" s="10" t="s">
        <v>22</v>
      </c>
      <c r="N14" s="9">
        <v>117</v>
      </c>
      <c r="O14" s="9">
        <f t="shared" si="3"/>
        <v>1590.5227915463051</v>
      </c>
      <c r="P14" s="10" t="s">
        <v>22</v>
      </c>
      <c r="Q14" s="9">
        <v>101</v>
      </c>
      <c r="R14" s="9">
        <f t="shared" si="4"/>
        <v>1785.9106453670283</v>
      </c>
      <c r="S14" s="10" t="s">
        <v>22</v>
      </c>
    </row>
    <row r="15" spans="1:19" ht="17.5" x14ac:dyDescent="0.35">
      <c r="A15" s="93"/>
      <c r="B15" s="7" t="s">
        <v>20</v>
      </c>
      <c r="C15" s="8">
        <v>29</v>
      </c>
      <c r="D15" s="8" t="s">
        <v>9</v>
      </c>
      <c r="E15" s="9">
        <v>54</v>
      </c>
      <c r="F15" s="9">
        <f t="shared" si="0"/>
        <v>5595.6702478981069</v>
      </c>
      <c r="G15" s="10" t="s">
        <v>22</v>
      </c>
      <c r="H15" s="9">
        <v>143</v>
      </c>
      <c r="I15" s="9">
        <f t="shared" si="1"/>
        <v>1396.2639587498775</v>
      </c>
      <c r="J15" s="10" t="s">
        <v>22</v>
      </c>
      <c r="K15" s="9">
        <v>100</v>
      </c>
      <c r="L15" s="9">
        <f t="shared" si="2"/>
        <v>1756.9639741661251</v>
      </c>
      <c r="M15" s="10" t="s">
        <v>22</v>
      </c>
      <c r="N15" s="9">
        <v>116</v>
      </c>
      <c r="O15" s="9">
        <f t="shared" si="3"/>
        <v>1569.3098372343854</v>
      </c>
      <c r="P15" s="10" t="s">
        <v>22</v>
      </c>
      <c r="Q15" s="9">
        <v>100</v>
      </c>
      <c r="R15" s="9">
        <f t="shared" si="4"/>
        <v>1756.9639822395852</v>
      </c>
      <c r="S15" s="10" t="s">
        <v>22</v>
      </c>
    </row>
    <row r="16" spans="1:19" ht="17.5" x14ac:dyDescent="0.35">
      <c r="A16" s="93"/>
      <c r="B16" s="7" t="s">
        <v>20</v>
      </c>
      <c r="C16" s="8">
        <v>28</v>
      </c>
      <c r="D16" s="8" t="s">
        <v>9</v>
      </c>
      <c r="E16" s="9">
        <v>53</v>
      </c>
      <c r="F16" s="9">
        <f t="shared" si="0"/>
        <v>5368.7244448756774</v>
      </c>
      <c r="G16" s="10" t="s">
        <v>22</v>
      </c>
      <c r="H16" s="9">
        <v>142</v>
      </c>
      <c r="I16" s="9">
        <f t="shared" si="1"/>
        <v>1381.9193692260408</v>
      </c>
      <c r="J16" s="10" t="s">
        <v>22</v>
      </c>
      <c r="K16" s="9">
        <v>99</v>
      </c>
      <c r="L16" s="9">
        <f t="shared" si="2"/>
        <v>1728.1997519377026</v>
      </c>
      <c r="M16" s="10" t="s">
        <v>22</v>
      </c>
      <c r="N16" s="9">
        <v>115</v>
      </c>
      <c r="O16" s="9">
        <f t="shared" si="3"/>
        <v>1548.1982398334851</v>
      </c>
      <c r="P16" s="10" t="s">
        <v>22</v>
      </c>
      <c r="Q16" s="9">
        <v>99</v>
      </c>
      <c r="R16" s="9">
        <f t="shared" si="4"/>
        <v>1728.1997598614432</v>
      </c>
      <c r="S16" s="10" t="s">
        <v>22</v>
      </c>
    </row>
    <row r="17" spans="1:19" ht="17.5" x14ac:dyDescent="0.35">
      <c r="A17" s="93"/>
      <c r="B17" s="7" t="s">
        <v>20</v>
      </c>
      <c r="C17" s="8">
        <v>27</v>
      </c>
      <c r="D17" s="8" t="s">
        <v>9</v>
      </c>
      <c r="E17" s="9">
        <v>52</v>
      </c>
      <c r="F17" s="9">
        <f t="shared" si="0"/>
        <v>5146.8433103424295</v>
      </c>
      <c r="G17" s="10" t="s">
        <v>22</v>
      </c>
      <c r="H17" s="9">
        <v>141</v>
      </c>
      <c r="I17" s="9">
        <f t="shared" si="1"/>
        <v>1367.621625448367</v>
      </c>
      <c r="J17" s="10" t="s">
        <v>22</v>
      </c>
      <c r="K17" s="9">
        <v>98</v>
      </c>
      <c r="L17" s="9">
        <f t="shared" si="2"/>
        <v>1699.618664646091</v>
      </c>
      <c r="M17" s="10" t="s">
        <v>22</v>
      </c>
      <c r="N17" s="9">
        <v>114</v>
      </c>
      <c r="O17" s="9">
        <f t="shared" si="3"/>
        <v>1527.1883977815596</v>
      </c>
      <c r="P17" s="10" t="s">
        <v>22</v>
      </c>
      <c r="Q17" s="9">
        <v>98</v>
      </c>
      <c r="R17" s="9">
        <f t="shared" si="4"/>
        <v>1699.6186724213558</v>
      </c>
      <c r="S17" s="10" t="s">
        <v>22</v>
      </c>
    </row>
    <row r="18" spans="1:19" ht="17.5" x14ac:dyDescent="0.35">
      <c r="A18" s="93"/>
      <c r="B18" s="7" t="s">
        <v>20</v>
      </c>
      <c r="C18" s="8">
        <v>26</v>
      </c>
      <c r="D18" s="8" t="s">
        <v>9</v>
      </c>
      <c r="E18" s="9">
        <v>51</v>
      </c>
      <c r="F18" s="9">
        <f t="shared" si="0"/>
        <v>4930.0098011917125</v>
      </c>
      <c r="G18" s="10" t="s">
        <v>22</v>
      </c>
      <c r="H18" s="9">
        <v>140</v>
      </c>
      <c r="I18" s="9">
        <f t="shared" si="1"/>
        <v>1353.3709074056599</v>
      </c>
      <c r="J18" s="10" t="s">
        <v>22</v>
      </c>
      <c r="K18" s="9">
        <v>97</v>
      </c>
      <c r="L18" s="9">
        <f t="shared" si="2"/>
        <v>1671.2214162826101</v>
      </c>
      <c r="M18" s="10" t="s">
        <v>22</v>
      </c>
      <c r="N18" s="9">
        <v>113</v>
      </c>
      <c r="O18" s="9">
        <f t="shared" si="3"/>
        <v>1506.2807146142609</v>
      </c>
      <c r="P18" s="10" t="s">
        <v>22</v>
      </c>
      <c r="Q18" s="9">
        <v>97</v>
      </c>
      <c r="R18" s="9">
        <f t="shared" si="4"/>
        <v>1671.2214239106477</v>
      </c>
      <c r="S18" s="10" t="s">
        <v>22</v>
      </c>
    </row>
    <row r="19" spans="1:19" ht="17.5" x14ac:dyDescent="0.35">
      <c r="A19" s="93"/>
      <c r="B19" s="7" t="s">
        <v>20</v>
      </c>
      <c r="C19" s="8">
        <v>25</v>
      </c>
      <c r="D19" s="8" t="s">
        <v>9</v>
      </c>
      <c r="E19" s="9">
        <v>50</v>
      </c>
      <c r="F19" s="9">
        <f t="shared" si="0"/>
        <v>4718.2065958371313</v>
      </c>
      <c r="G19" s="10" t="s">
        <v>22</v>
      </c>
      <c r="H19" s="9">
        <v>139</v>
      </c>
      <c r="I19" s="9">
        <f t="shared" si="1"/>
        <v>1339.1673970760107</v>
      </c>
      <c r="J19" s="10" t="s">
        <v>22</v>
      </c>
      <c r="K19" s="9">
        <v>96</v>
      </c>
      <c r="L19" s="9">
        <f t="shared" si="2"/>
        <v>1643.0087208827813</v>
      </c>
      <c r="M19" s="10" t="s">
        <v>22</v>
      </c>
      <c r="N19" s="9">
        <v>112</v>
      </c>
      <c r="O19" s="9">
        <f t="shared" si="3"/>
        <v>1485.4755990761525</v>
      </c>
      <c r="P19" s="10" t="s">
        <v>22</v>
      </c>
      <c r="Q19" s="9">
        <v>96</v>
      </c>
      <c r="R19" s="9">
        <f t="shared" si="4"/>
        <v>1643.0087283648413</v>
      </c>
      <c r="S19" s="10" t="s">
        <v>22</v>
      </c>
    </row>
    <row r="20" spans="1:19" ht="17.5" x14ac:dyDescent="0.35">
      <c r="A20" s="93"/>
      <c r="B20" s="7" t="s">
        <v>20</v>
      </c>
      <c r="C20" s="8">
        <v>24</v>
      </c>
      <c r="D20" s="8" t="s">
        <v>9</v>
      </c>
      <c r="E20" s="9">
        <v>49</v>
      </c>
      <c r="F20" s="9">
        <f t="shared" si="0"/>
        <v>4511.4160839522729</v>
      </c>
      <c r="G20" s="10" t="s">
        <v>22</v>
      </c>
      <c r="H20" s="9">
        <v>138</v>
      </c>
      <c r="I20" s="9">
        <f t="shared" si="1"/>
        <v>1325.0112784633375</v>
      </c>
      <c r="J20" s="10" t="s">
        <v>22</v>
      </c>
      <c r="K20" s="9">
        <v>95</v>
      </c>
      <c r="L20" s="9">
        <f t="shared" si="2"/>
        <v>1614.9813027765329</v>
      </c>
      <c r="M20" s="10" t="s">
        <v>22</v>
      </c>
      <c r="N20" s="9">
        <v>111</v>
      </c>
      <c r="O20" s="9">
        <f t="shared" si="3"/>
        <v>1464.7734652353561</v>
      </c>
      <c r="P20" s="10" t="s">
        <v>22</v>
      </c>
      <c r="Q20" s="9">
        <v>95</v>
      </c>
      <c r="R20" s="9">
        <f t="shared" si="4"/>
        <v>1614.9813101138702</v>
      </c>
      <c r="S20" s="10" t="s">
        <v>22</v>
      </c>
    </row>
    <row r="21" spans="1:19" ht="17.5" x14ac:dyDescent="0.35">
      <c r="A21" s="93"/>
      <c r="B21" s="7" t="s">
        <v>20</v>
      </c>
      <c r="C21" s="8">
        <v>23</v>
      </c>
      <c r="D21" s="8" t="s">
        <v>9</v>
      </c>
      <c r="E21" s="9">
        <v>48</v>
      </c>
      <c r="F21" s="9">
        <f t="shared" si="0"/>
        <v>4309.6203556133587</v>
      </c>
      <c r="G21" s="10" t="s">
        <v>22</v>
      </c>
      <c r="H21" s="9">
        <v>137</v>
      </c>
      <c r="I21" s="9">
        <f t="shared" si="1"/>
        <v>1310.9027376348754</v>
      </c>
      <c r="J21" s="10" t="s">
        <v>22</v>
      </c>
      <c r="K21" s="9">
        <v>94</v>
      </c>
      <c r="L21" s="9">
        <f t="shared" si="2"/>
        <v>1587.1398968473629</v>
      </c>
      <c r="M21" s="10" t="s">
        <v>22</v>
      </c>
      <c r="N21" s="9">
        <v>110</v>
      </c>
      <c r="O21" s="9">
        <f t="shared" si="3"/>
        <v>1444.1747326017976</v>
      </c>
      <c r="P21" s="10" t="s">
        <v>22</v>
      </c>
      <c r="Q21" s="9">
        <v>94</v>
      </c>
      <c r="R21" s="9">
        <f t="shared" si="4"/>
        <v>1587.1399040412321</v>
      </c>
      <c r="S21" s="10" t="s">
        <v>22</v>
      </c>
    </row>
    <row r="22" spans="1:19" ht="17.5" x14ac:dyDescent="0.35">
      <c r="A22" s="93"/>
      <c r="B22" s="7" t="s">
        <v>20</v>
      </c>
      <c r="C22" s="8">
        <v>22</v>
      </c>
      <c r="D22" s="8" t="s">
        <v>9</v>
      </c>
      <c r="E22" s="9">
        <v>47</v>
      </c>
      <c r="F22" s="9">
        <f t="shared" si="0"/>
        <v>4112.8011897967435</v>
      </c>
      <c r="G22" s="10" t="s">
        <v>22</v>
      </c>
      <c r="H22" s="9">
        <v>136</v>
      </c>
      <c r="I22" s="9">
        <f t="shared" si="1"/>
        <v>1296.8419627596186</v>
      </c>
      <c r="J22" s="10" t="s">
        <v>22</v>
      </c>
      <c r="K22" s="9">
        <v>93</v>
      </c>
      <c r="L22" s="9">
        <f t="shared" si="2"/>
        <v>1559.4852488008491</v>
      </c>
      <c r="M22" s="10" t="s">
        <v>22</v>
      </c>
      <c r="N22" s="9">
        <v>109</v>
      </c>
      <c r="O22" s="9">
        <f t="shared" si="3"/>
        <v>1423.6798262491943</v>
      </c>
      <c r="P22" s="10" t="s">
        <v>22</v>
      </c>
      <c r="Q22" s="9">
        <v>93</v>
      </c>
      <c r="R22" s="9">
        <f t="shared" si="4"/>
        <v>1559.4852558525129</v>
      </c>
      <c r="S22" s="10" t="s">
        <v>22</v>
      </c>
    </row>
    <row r="23" spans="1:19" ht="18" thickBot="1" x14ac:dyDescent="0.4">
      <c r="A23" s="94"/>
      <c r="B23" s="7" t="s">
        <v>20</v>
      </c>
      <c r="C23" s="8">
        <v>21</v>
      </c>
      <c r="D23" s="8" t="s">
        <v>9</v>
      </c>
      <c r="E23" s="9">
        <v>46</v>
      </c>
      <c r="F23" s="9">
        <f t="shared" si="0"/>
        <v>3920.9400421781934</v>
      </c>
      <c r="G23" s="10" t="s">
        <v>22</v>
      </c>
      <c r="H23" s="9">
        <v>135</v>
      </c>
      <c r="I23" s="9">
        <f t="shared" si="1"/>
        <v>1282.8291441477825</v>
      </c>
      <c r="J23" s="10" t="s">
        <v>22</v>
      </c>
      <c r="K23" s="9">
        <v>92</v>
      </c>
      <c r="L23" s="9">
        <f t="shared" si="2"/>
        <v>1532.0181154430104</v>
      </c>
      <c r="M23" s="10" t="s">
        <v>22</v>
      </c>
      <c r="N23" s="9">
        <v>108</v>
      </c>
      <c r="O23" s="9">
        <f t="shared" si="3"/>
        <v>1403.2891769408966</v>
      </c>
      <c r="P23" s="10" t="s">
        <v>22</v>
      </c>
      <c r="Q23" s="9">
        <v>92</v>
      </c>
      <c r="R23" s="9">
        <f t="shared" si="4"/>
        <v>1532.01812235373</v>
      </c>
      <c r="S23" s="10" t="s">
        <v>22</v>
      </c>
    </row>
    <row r="24" spans="1:19" ht="17.5" x14ac:dyDescent="0.35">
      <c r="A24" s="1"/>
      <c r="B24" s="7" t="s">
        <v>20</v>
      </c>
      <c r="C24" s="8">
        <v>20</v>
      </c>
      <c r="D24" s="8" t="s">
        <v>9</v>
      </c>
      <c r="E24" s="9">
        <v>45</v>
      </c>
      <c r="F24" s="9">
        <f t="shared" si="0"/>
        <v>3734.0180321753928</v>
      </c>
      <c r="G24" s="10" t="s">
        <v>22</v>
      </c>
      <c r="H24" s="9">
        <v>134</v>
      </c>
      <c r="I24" s="9">
        <f t="shared" si="1"/>
        <v>1268.8644742913116</v>
      </c>
      <c r="J24" s="10" t="s">
        <v>22</v>
      </c>
      <c r="K24" s="9">
        <v>91</v>
      </c>
      <c r="L24" s="9">
        <f t="shared" si="2"/>
        <v>1504.7392649689248</v>
      </c>
      <c r="M24" s="10" t="s">
        <v>22</v>
      </c>
      <c r="N24" s="9">
        <v>107</v>
      </c>
      <c r="O24" s="9">
        <f t="shared" si="3"/>
        <v>1383.0032212598185</v>
      </c>
      <c r="P24" s="10" t="s">
        <v>22</v>
      </c>
      <c r="Q24" s="9">
        <v>91</v>
      </c>
      <c r="R24" s="9">
        <f t="shared" si="4"/>
        <v>1504.7392717399659</v>
      </c>
      <c r="S24" s="10" t="s">
        <v>22</v>
      </c>
    </row>
    <row r="25" spans="1:19" ht="17.5" x14ac:dyDescent="0.35">
      <c r="A25" s="1"/>
      <c r="B25" s="7" t="s">
        <v>20</v>
      </c>
      <c r="C25" s="8">
        <v>19</v>
      </c>
      <c r="D25" s="8" t="s">
        <v>9</v>
      </c>
      <c r="E25" s="9">
        <v>44</v>
      </c>
      <c r="F25" s="9">
        <f t="shared" si="0"/>
        <v>3552.0159291686496</v>
      </c>
      <c r="G25" s="10" t="s">
        <v>22</v>
      </c>
      <c r="H25" s="9">
        <v>133</v>
      </c>
      <c r="I25" s="9">
        <f t="shared" si="1"/>
        <v>1254.9481479054396</v>
      </c>
      <c r="J25" s="10" t="s">
        <v>22</v>
      </c>
      <c r="K25" s="9">
        <v>90</v>
      </c>
      <c r="L25" s="9">
        <f t="shared" si="2"/>
        <v>1477.6494772621377</v>
      </c>
      <c r="M25" s="10" t="s">
        <v>22</v>
      </c>
      <c r="N25" s="9">
        <v>106</v>
      </c>
      <c r="O25" s="9">
        <f t="shared" si="3"/>
        <v>1362.8224017425448</v>
      </c>
      <c r="P25" s="10" t="s">
        <v>22</v>
      </c>
      <c r="Q25" s="9">
        <v>90</v>
      </c>
      <c r="R25" s="9">
        <f t="shared" si="4"/>
        <v>1477.6494838947699</v>
      </c>
      <c r="S25" s="10" t="s">
        <v>22</v>
      </c>
    </row>
    <row r="26" spans="1:19" ht="17.5" x14ac:dyDescent="0.35">
      <c r="A26" s="1"/>
      <c r="B26" s="7" t="s">
        <v>20</v>
      </c>
      <c r="C26" s="8">
        <v>18</v>
      </c>
      <c r="D26" s="8" t="s">
        <v>9</v>
      </c>
      <c r="E26" s="9">
        <v>43</v>
      </c>
      <c r="F26" s="9">
        <f t="shared" si="0"/>
        <v>3374.9141378276013</v>
      </c>
      <c r="G26" s="10" t="s">
        <v>22</v>
      </c>
      <c r="H26" s="9">
        <v>132</v>
      </c>
      <c r="I26" s="9">
        <f t="shared" si="1"/>
        <v>1241.0803619713915</v>
      </c>
      <c r="J26" s="10" t="s">
        <v>22</v>
      </c>
      <c r="K26" s="9">
        <v>89</v>
      </c>
      <c r="L26" s="9">
        <f t="shared" si="2"/>
        <v>1450.7495442053989</v>
      </c>
      <c r="M26" s="10" t="s">
        <v>22</v>
      </c>
      <c r="N26" s="9">
        <v>105</v>
      </c>
      <c r="O26" s="9">
        <f t="shared" si="3"/>
        <v>1342.7471670178581</v>
      </c>
      <c r="P26" s="10" t="s">
        <v>22</v>
      </c>
      <c r="Q26" s="9">
        <v>89</v>
      </c>
      <c r="R26" s="9">
        <f t="shared" si="4"/>
        <v>1450.7495507008944</v>
      </c>
      <c r="S26" s="10" t="s">
        <v>22</v>
      </c>
    </row>
    <row r="27" spans="1:19" ht="17.5" x14ac:dyDescent="0.35">
      <c r="A27" s="1"/>
      <c r="B27" s="7" t="s">
        <v>20</v>
      </c>
      <c r="C27" s="8">
        <v>17</v>
      </c>
      <c r="D27" s="8" t="s">
        <v>9</v>
      </c>
      <c r="E27" s="9">
        <v>42</v>
      </c>
      <c r="F27" s="9">
        <f t="shared" si="0"/>
        <v>3202.6926824635334</v>
      </c>
      <c r="G27" s="10" t="s">
        <v>22</v>
      </c>
      <c r="H27" s="9">
        <v>131</v>
      </c>
      <c r="I27" s="9">
        <f t="shared" si="1"/>
        <v>1227.2613157802157</v>
      </c>
      <c r="J27" s="10" t="s">
        <v>22</v>
      </c>
      <c r="K27" s="9">
        <v>88</v>
      </c>
      <c r="L27" s="9">
        <f t="shared" si="2"/>
        <v>1424.0402700032485</v>
      </c>
      <c r="M27" s="10" t="s">
        <v>22</v>
      </c>
      <c r="N27" s="9">
        <v>104</v>
      </c>
      <c r="O27" s="9">
        <f t="shared" si="3"/>
        <v>1322.7779719498469</v>
      </c>
      <c r="P27" s="10" t="s">
        <v>22</v>
      </c>
      <c r="Q27" s="9">
        <v>88</v>
      </c>
      <c r="R27" s="9">
        <f t="shared" si="4"/>
        <v>1424.040276362882</v>
      </c>
      <c r="S27" s="10" t="s">
        <v>22</v>
      </c>
    </row>
    <row r="28" spans="1:19" ht="17.5" x14ac:dyDescent="0.35">
      <c r="A28" s="1"/>
      <c r="B28" s="7" t="s">
        <v>20</v>
      </c>
      <c r="C28" s="8">
        <v>16</v>
      </c>
      <c r="D28" s="8" t="s">
        <v>9</v>
      </c>
      <c r="E28" s="9">
        <v>41</v>
      </c>
      <c r="F28" s="9">
        <f t="shared" si="0"/>
        <v>3035.3311903176468</v>
      </c>
      <c r="G28" s="10" t="s">
        <v>22</v>
      </c>
      <c r="H28" s="9">
        <v>130</v>
      </c>
      <c r="I28" s="9">
        <f t="shared" si="1"/>
        <v>1213.4912109778179</v>
      </c>
      <c r="J28" s="10" t="s">
        <v>22</v>
      </c>
      <c r="K28" s="9">
        <v>87</v>
      </c>
      <c r="L28" s="9">
        <f t="shared" si="2"/>
        <v>1397.5224715170937</v>
      </c>
      <c r="M28" s="10" t="s">
        <v>22</v>
      </c>
      <c r="N28" s="9">
        <v>103</v>
      </c>
      <c r="O28" s="9">
        <f t="shared" si="3"/>
        <v>1302.9152777857767</v>
      </c>
      <c r="P28" s="10" t="s">
        <v>22</v>
      </c>
      <c r="Q28" s="9">
        <v>87</v>
      </c>
      <c r="R28" s="9">
        <f t="shared" si="4"/>
        <v>1397.5224777421452</v>
      </c>
      <c r="S28" s="10" t="s">
        <v>22</v>
      </c>
    </row>
    <row r="29" spans="1:19" ht="17.5" x14ac:dyDescent="0.35">
      <c r="A29" s="1"/>
      <c r="B29" s="7" t="s">
        <v>20</v>
      </c>
      <c r="C29" s="8">
        <v>15</v>
      </c>
      <c r="D29" s="8" t="s">
        <v>9</v>
      </c>
      <c r="E29" s="9">
        <v>40</v>
      </c>
      <c r="F29" s="9">
        <f t="shared" si="0"/>
        <v>2872.8088736848158</v>
      </c>
      <c r="G29" s="10" t="s">
        <v>22</v>
      </c>
      <c r="H29" s="9">
        <v>129</v>
      </c>
      <c r="I29" s="9">
        <f t="shared" si="1"/>
        <v>1199.770251611224</v>
      </c>
      <c r="J29" s="10" t="s">
        <v>22</v>
      </c>
      <c r="K29" s="9">
        <v>86</v>
      </c>
      <c r="L29" s="9">
        <f t="shared" si="2"/>
        <v>1371.1969786133711</v>
      </c>
      <c r="M29" s="10" t="s">
        <v>22</v>
      </c>
      <c r="N29" s="9">
        <v>102</v>
      </c>
      <c r="O29" s="9">
        <f t="shared" si="3"/>
        <v>1283.1595523089723</v>
      </c>
      <c r="P29" s="10" t="s">
        <v>22</v>
      </c>
      <c r="Q29" s="9">
        <v>86</v>
      </c>
      <c r="R29" s="9">
        <f t="shared" si="4"/>
        <v>1371.1969847051214</v>
      </c>
      <c r="S29" s="10" t="s">
        <v>22</v>
      </c>
    </row>
    <row r="30" spans="1:19" ht="17.5" x14ac:dyDescent="0.35">
      <c r="A30" s="1"/>
      <c r="B30" s="7" t="s">
        <v>20</v>
      </c>
      <c r="C30" s="8">
        <v>14</v>
      </c>
      <c r="D30" s="8" t="s">
        <v>9</v>
      </c>
      <c r="E30" s="9">
        <v>39</v>
      </c>
      <c r="F30" s="9">
        <f t="shared" si="0"/>
        <v>2715.1045107602413</v>
      </c>
      <c r="G30" s="10" t="s">
        <v>22</v>
      </c>
      <c r="H30" s="9">
        <v>128</v>
      </c>
      <c r="I30" s="9">
        <f t="shared" si="1"/>
        <v>1186.0986441761197</v>
      </c>
      <c r="J30" s="10" t="s">
        <v>22</v>
      </c>
      <c r="K30" s="9">
        <v>85</v>
      </c>
      <c r="L30" s="9">
        <f t="shared" si="2"/>
        <v>1345.0646345254754</v>
      </c>
      <c r="M30" s="10" t="s">
        <v>22</v>
      </c>
      <c r="N30" s="9">
        <v>101</v>
      </c>
      <c r="O30" s="9">
        <f t="shared" si="3"/>
        <v>1263.5112699968815</v>
      </c>
      <c r="P30" s="10" t="s">
        <v>22</v>
      </c>
      <c r="Q30" s="9">
        <v>85</v>
      </c>
      <c r="R30" s="9">
        <f t="shared" si="4"/>
        <v>1345.06464048521</v>
      </c>
      <c r="S30" s="10" t="s">
        <v>22</v>
      </c>
    </row>
    <row r="31" spans="1:19" ht="17.5" x14ac:dyDescent="0.35">
      <c r="A31" s="1"/>
      <c r="B31" s="7" t="s">
        <v>20</v>
      </c>
      <c r="C31" s="8">
        <v>13</v>
      </c>
      <c r="D31" s="8" t="s">
        <v>9</v>
      </c>
      <c r="E31" s="9">
        <v>38</v>
      </c>
      <c r="F31" s="9">
        <f t="shared" si="0"/>
        <v>2562.196425082212</v>
      </c>
      <c r="G31" s="10" t="s">
        <v>22</v>
      </c>
      <c r="H31" s="9">
        <v>127</v>
      </c>
      <c r="I31" s="9">
        <f t="shared" si="1"/>
        <v>1172.4765976657156</v>
      </c>
      <c r="J31" s="10" t="s">
        <v>22</v>
      </c>
      <c r="K31" s="9">
        <v>84</v>
      </c>
      <c r="L31" s="9">
        <f t="shared" si="2"/>
        <v>1319.1262962301971</v>
      </c>
      <c r="M31" s="10" t="s">
        <v>22</v>
      </c>
      <c r="N31" s="9">
        <v>100</v>
      </c>
      <c r="O31" s="9">
        <f t="shared" si="3"/>
        <v>1243.9709121845992</v>
      </c>
      <c r="P31" s="10" t="s">
        <v>22</v>
      </c>
      <c r="Q31" s="9">
        <v>84</v>
      </c>
      <c r="R31" s="9">
        <f t="shared" si="4"/>
        <v>1319.1263020592069</v>
      </c>
      <c r="S31" s="10" t="s">
        <v>22</v>
      </c>
    </row>
    <row r="32" spans="1:19" ht="17.5" x14ac:dyDescent="0.35">
      <c r="A32" s="1"/>
      <c r="B32" s="7" t="s">
        <v>20</v>
      </c>
      <c r="C32" s="8">
        <v>12</v>
      </c>
      <c r="D32" s="8" t="s">
        <v>9</v>
      </c>
      <c r="E32" s="9">
        <v>37</v>
      </c>
      <c r="F32" s="9">
        <f t="shared" si="0"/>
        <v>2414.062463427957</v>
      </c>
      <c r="G32" s="10" t="s">
        <v>22</v>
      </c>
      <c r="H32" s="9">
        <v>126</v>
      </c>
      <c r="I32" s="9">
        <f t="shared" si="1"/>
        <v>1158.9043236209811</v>
      </c>
      <c r="J32" s="10" t="s">
        <v>22</v>
      </c>
      <c r="K32" s="9">
        <v>83</v>
      </c>
      <c r="L32" s="9">
        <f t="shared" si="2"/>
        <v>1293.3828348393813</v>
      </c>
      <c r="M32" s="10" t="s">
        <v>22</v>
      </c>
      <c r="N32" s="9">
        <v>99</v>
      </c>
      <c r="O32" s="9">
        <f t="shared" si="3"/>
        <v>1224.5389672340668</v>
      </c>
      <c r="P32" s="10" t="s">
        <v>22</v>
      </c>
      <c r="Q32" s="9">
        <v>83</v>
      </c>
      <c r="R32" s="9">
        <f t="shared" si="4"/>
        <v>1293.3828405389565</v>
      </c>
      <c r="S32" s="10" t="s">
        <v>22</v>
      </c>
    </row>
    <row r="33" spans="1:19" ht="18" thickBot="1" x14ac:dyDescent="0.4">
      <c r="A33" s="1"/>
      <c r="B33" s="7" t="s">
        <v>20</v>
      </c>
      <c r="C33" s="8">
        <v>11</v>
      </c>
      <c r="D33" s="8" t="s">
        <v>9</v>
      </c>
      <c r="E33" s="9">
        <v>36</v>
      </c>
      <c r="F33" s="9">
        <f t="shared" si="0"/>
        <v>2270.6799720006675</v>
      </c>
      <c r="G33" s="10" t="s">
        <v>22</v>
      </c>
      <c r="H33" s="9">
        <v>125</v>
      </c>
      <c r="I33" s="9">
        <f t="shared" si="1"/>
        <v>1145.3820361822918</v>
      </c>
      <c r="J33" s="10" t="s">
        <v>22</v>
      </c>
      <c r="K33" s="9">
        <v>82</v>
      </c>
      <c r="L33" s="9">
        <f t="shared" si="2"/>
        <v>1267.835136007661</v>
      </c>
      <c r="M33" s="10" t="s">
        <v>22</v>
      </c>
      <c r="N33" s="9">
        <v>98</v>
      </c>
      <c r="O33" s="9">
        <f t="shared" si="3"/>
        <v>1205.2159307091943</v>
      </c>
      <c r="P33" s="10" t="s">
        <v>22</v>
      </c>
      <c r="Q33" s="9">
        <v>82</v>
      </c>
      <c r="R33" s="9">
        <f t="shared" si="4"/>
        <v>1267.8351415790983</v>
      </c>
      <c r="S33" s="10" t="s">
        <v>22</v>
      </c>
    </row>
    <row r="34" spans="1:19" ht="17.5" x14ac:dyDescent="0.35">
      <c r="A34" s="92" t="s">
        <v>19</v>
      </c>
      <c r="B34" s="7" t="s">
        <v>20</v>
      </c>
      <c r="C34" s="8">
        <v>10</v>
      </c>
      <c r="D34" s="8" t="s">
        <v>9</v>
      </c>
      <c r="E34" s="9">
        <v>35</v>
      </c>
      <c r="F34" s="9">
        <f t="shared" si="0"/>
        <v>2132.0257707237347</v>
      </c>
      <c r="G34" s="10" t="s">
        <v>22</v>
      </c>
      <c r="H34" s="9">
        <v>124</v>
      </c>
      <c r="I34" s="9">
        <f t="shared" si="1"/>
        <v>1131.9099521425599</v>
      </c>
      <c r="J34" s="10" t="s">
        <v>22</v>
      </c>
      <c r="K34" s="9">
        <v>81</v>
      </c>
      <c r="L34" s="9">
        <f t="shared" si="2"/>
        <v>1242.4841003570998</v>
      </c>
      <c r="M34" s="10" t="s">
        <v>22</v>
      </c>
      <c r="N34" s="9">
        <v>97</v>
      </c>
      <c r="O34" s="9">
        <f t="shared" si="3"/>
        <v>1186.0023055572199</v>
      </c>
      <c r="P34" s="10" t="s">
        <v>22</v>
      </c>
      <c r="Q34" s="9">
        <v>81</v>
      </c>
      <c r="R34" s="9">
        <f t="shared" si="4"/>
        <v>1242.4841058016989</v>
      </c>
      <c r="S34" s="10" t="s">
        <v>22</v>
      </c>
    </row>
    <row r="35" spans="1:19" ht="17.5" x14ac:dyDescent="0.35">
      <c r="A35" s="93"/>
      <c r="B35" s="7" t="s">
        <v>20</v>
      </c>
      <c r="C35" s="8">
        <v>9</v>
      </c>
      <c r="D35" s="8" t="s">
        <v>9</v>
      </c>
      <c r="E35" s="9">
        <v>34</v>
      </c>
      <c r="F35" s="9">
        <f t="shared" si="0"/>
        <v>1998.0761254326192</v>
      </c>
      <c r="G35" s="10" t="s">
        <v>22</v>
      </c>
      <c r="H35" s="9">
        <v>123</v>
      </c>
      <c r="I35" s="9">
        <f t="shared" si="1"/>
        <v>1118.4882910018832</v>
      </c>
      <c r="J35" s="10" t="s">
        <v>22</v>
      </c>
      <c r="K35" s="9">
        <v>80</v>
      </c>
      <c r="L35" s="9">
        <f t="shared" si="2"/>
        <v>1217.3306439196926</v>
      </c>
      <c r="M35" s="10" t="s">
        <v>22</v>
      </c>
      <c r="N35" s="9">
        <v>96</v>
      </c>
      <c r="O35" s="9">
        <f t="shared" si="3"/>
        <v>1166.8986022965453</v>
      </c>
      <c r="P35" s="10" t="s">
        <v>22</v>
      </c>
      <c r="Q35" s="9">
        <v>80</v>
      </c>
      <c r="R35" s="9">
        <f t="shared" si="4"/>
        <v>1217.3306492387555</v>
      </c>
      <c r="S35" s="10" t="s">
        <v>22</v>
      </c>
    </row>
    <row r="36" spans="1:19" ht="17.5" x14ac:dyDescent="0.35">
      <c r="A36" s="93"/>
      <c r="B36" s="7" t="s">
        <v>20</v>
      </c>
      <c r="C36" s="8">
        <v>8</v>
      </c>
      <c r="D36" s="8" t="s">
        <v>9</v>
      </c>
      <c r="E36" s="9">
        <v>33</v>
      </c>
      <c r="F36" s="9">
        <f t="shared" si="0"/>
        <v>1868.8067177245866</v>
      </c>
      <c r="G36" s="10" t="s">
        <v>22</v>
      </c>
      <c r="H36" s="9">
        <v>122</v>
      </c>
      <c r="I36" s="9">
        <f t="shared" si="1"/>
        <v>1105.1172750237693</v>
      </c>
      <c r="J36" s="10" t="s">
        <v>22</v>
      </c>
      <c r="K36" s="9">
        <v>79</v>
      </c>
      <c r="L36" s="9">
        <f t="shared" si="2"/>
        <v>1192.3756985986686</v>
      </c>
      <c r="M36" s="10" t="s">
        <v>22</v>
      </c>
      <c r="N36" s="9">
        <v>95</v>
      </c>
      <c r="O36" s="9">
        <f t="shared" si="3"/>
        <v>1147.9053392113838</v>
      </c>
      <c r="P36" s="10" t="s">
        <v>22</v>
      </c>
      <c r="Q36" s="9">
        <v>79</v>
      </c>
      <c r="R36" s="9">
        <f t="shared" si="4"/>
        <v>1192.3757037935022</v>
      </c>
      <c r="S36" s="10" t="s">
        <v>22</v>
      </c>
    </row>
    <row r="37" spans="1:19" ht="17.5" x14ac:dyDescent="0.35">
      <c r="A37" s="93"/>
      <c r="B37" s="7" t="s">
        <v>20</v>
      </c>
      <c r="C37" s="8">
        <v>7</v>
      </c>
      <c r="D37" s="8" t="s">
        <v>9</v>
      </c>
      <c r="E37" s="9">
        <v>32</v>
      </c>
      <c r="F37" s="9">
        <f t="shared" si="0"/>
        <v>1744.1926121909335</v>
      </c>
      <c r="G37" s="10" t="s">
        <v>22</v>
      </c>
      <c r="H37" s="9">
        <v>121</v>
      </c>
      <c r="I37" s="9">
        <f t="shared" si="1"/>
        <v>1091.7971292930197</v>
      </c>
      <c r="J37" s="10" t="s">
        <v>22</v>
      </c>
      <c r="K37" s="9">
        <v>78</v>
      </c>
      <c r="L37" s="9">
        <f t="shared" si="2"/>
        <v>1167.6202126497003</v>
      </c>
      <c r="M37" s="10" t="s">
        <v>22</v>
      </c>
      <c r="N37" s="9">
        <v>94</v>
      </c>
      <c r="O37" s="9">
        <f t="shared" si="3"/>
        <v>1129.023042553529</v>
      </c>
      <c r="P37" s="10" t="s">
        <v>22</v>
      </c>
      <c r="Q37" s="9">
        <v>78</v>
      </c>
      <c r="R37" s="9">
        <f t="shared" si="4"/>
        <v>1167.6202177216164</v>
      </c>
      <c r="S37" s="10" t="s">
        <v>22</v>
      </c>
    </row>
    <row r="38" spans="1:19" ht="17.5" x14ac:dyDescent="0.35">
      <c r="A38" s="93"/>
      <c r="B38" s="7" t="s">
        <v>20</v>
      </c>
      <c r="C38" s="8">
        <v>6</v>
      </c>
      <c r="D38" s="8" t="s">
        <v>9</v>
      </c>
      <c r="E38" s="9">
        <v>31</v>
      </c>
      <c r="F38" s="9">
        <f t="shared" si="0"/>
        <v>1624.2082207142871</v>
      </c>
      <c r="G38" s="10" t="s">
        <v>22</v>
      </c>
      <c r="H38" s="9">
        <v>120</v>
      </c>
      <c r="I38" s="9">
        <f t="shared" si="1"/>
        <v>1078.5280817753016</v>
      </c>
      <c r="J38" s="10" t="s">
        <v>22</v>
      </c>
      <c r="K38" s="9">
        <v>77</v>
      </c>
      <c r="L38" s="9">
        <f t="shared" si="2"/>
        <v>1143.065151183097</v>
      </c>
      <c r="M38" s="10" t="s">
        <v>22</v>
      </c>
      <c r="N38" s="9">
        <v>93</v>
      </c>
      <c r="O38" s="9">
        <f t="shared" si="3"/>
        <v>1110.2522467515755</v>
      </c>
      <c r="P38" s="10" t="s">
        <v>22</v>
      </c>
      <c r="Q38" s="9">
        <v>77</v>
      </c>
      <c r="R38" s="9">
        <f t="shared" si="4"/>
        <v>1143.0651561334082</v>
      </c>
      <c r="S38" s="10" t="s">
        <v>22</v>
      </c>
    </row>
    <row r="39" spans="1:19" ht="17.5" x14ac:dyDescent="0.35">
      <c r="A39" s="93"/>
      <c r="B39" s="7" t="s">
        <v>20</v>
      </c>
      <c r="C39" s="8">
        <v>5</v>
      </c>
      <c r="D39" s="8" t="s">
        <v>9</v>
      </c>
      <c r="E39" s="9">
        <v>30</v>
      </c>
      <c r="F39" s="9">
        <f t="shared" si="0"/>
        <v>1508.8272634633042</v>
      </c>
      <c r="G39" s="10" t="s">
        <v>22</v>
      </c>
      <c r="H39" s="9">
        <v>119</v>
      </c>
      <c r="I39" s="9">
        <f t="shared" si="1"/>
        <v>1065.3103633784917</v>
      </c>
      <c r="J39" s="10" t="s">
        <v>22</v>
      </c>
      <c r="K39" s="9">
        <v>76</v>
      </c>
      <c r="L39" s="9">
        <f t="shared" si="2"/>
        <v>1118.7114966882154</v>
      </c>
      <c r="M39" s="10" t="s">
        <v>22</v>
      </c>
      <c r="N39" s="9">
        <v>92</v>
      </c>
      <c r="O39" s="9">
        <f t="shared" si="3"/>
        <v>1091.5934946279824</v>
      </c>
      <c r="P39" s="10" t="s">
        <v>22</v>
      </c>
      <c r="Q39" s="9">
        <v>76</v>
      </c>
      <c r="R39" s="9">
        <f t="shared" si="4"/>
        <v>1118.7115015182396</v>
      </c>
      <c r="S39" s="10" t="s">
        <v>22</v>
      </c>
    </row>
    <row r="40" spans="1:19" ht="17.5" x14ac:dyDescent="0.35">
      <c r="A40" s="93"/>
      <c r="B40" s="7" t="s">
        <v>20</v>
      </c>
      <c r="C40" s="8">
        <v>4</v>
      </c>
      <c r="D40" s="8" t="s">
        <v>9</v>
      </c>
      <c r="E40" s="9">
        <v>29</v>
      </c>
      <c r="F40" s="9">
        <f t="shared" si="0"/>
        <v>1398.0227261570906</v>
      </c>
      <c r="G40" s="10" t="s">
        <v>22</v>
      </c>
      <c r="H40" s="9">
        <v>118</v>
      </c>
      <c r="I40" s="9">
        <f t="shared" si="1"/>
        <v>1052.1442080158611</v>
      </c>
      <c r="J40" s="10" t="s">
        <v>22</v>
      </c>
      <c r="K40" s="9">
        <v>75</v>
      </c>
      <c r="L40" s="9">
        <f t="shared" si="2"/>
        <v>1094.5602495813648</v>
      </c>
      <c r="M40" s="10" t="s">
        <v>22</v>
      </c>
      <c r="N40" s="9">
        <v>91</v>
      </c>
      <c r="O40" s="9">
        <f t="shared" si="3"/>
        <v>1073.0473376243158</v>
      </c>
      <c r="P40" s="10" t="s">
        <v>22</v>
      </c>
      <c r="Q40" s="9">
        <v>75</v>
      </c>
      <c r="R40" s="9">
        <f t="shared" si="4"/>
        <v>1094.5602542924239</v>
      </c>
      <c r="S40" s="10" t="s">
        <v>22</v>
      </c>
    </row>
    <row r="41" spans="1:19" ht="17.5" x14ac:dyDescent="0.35">
      <c r="A41" s="93"/>
      <c r="B41" s="7" t="s">
        <v>20</v>
      </c>
      <c r="C41" s="8">
        <v>3</v>
      </c>
      <c r="D41" s="8" t="s">
        <v>9</v>
      </c>
      <c r="E41" s="9">
        <v>28</v>
      </c>
      <c r="F41" s="9">
        <f t="shared" si="0"/>
        <v>1291.7668130992811</v>
      </c>
      <c r="G41" s="10" t="s">
        <v>22</v>
      </c>
      <c r="H41" s="9">
        <v>117</v>
      </c>
      <c r="I41" s="9">
        <f t="shared" si="1"/>
        <v>1039.0298526711642</v>
      </c>
      <c r="J41" s="10" t="s">
        <v>22</v>
      </c>
      <c r="K41" s="9">
        <v>74</v>
      </c>
      <c r="L41" s="9">
        <f t="shared" si="2"/>
        <v>1070.6124287785858</v>
      </c>
      <c r="M41" s="10" t="s">
        <v>22</v>
      </c>
      <c r="N41" s="9">
        <v>90</v>
      </c>
      <c r="O41" s="9">
        <f t="shared" si="3"/>
        <v>1054.614336035113</v>
      </c>
      <c r="P41" s="10" t="s">
        <v>22</v>
      </c>
      <c r="Q41" s="9">
        <v>74</v>
      </c>
      <c r="R41" s="9">
        <f t="shared" si="4"/>
        <v>1070.6124333720052</v>
      </c>
      <c r="S41" s="10" t="s">
        <v>22</v>
      </c>
    </row>
    <row r="42" spans="1:19" ht="17.5" x14ac:dyDescent="0.35">
      <c r="A42" s="93"/>
      <c r="B42" s="7" t="s">
        <v>20</v>
      </c>
      <c r="C42" s="8">
        <v>2</v>
      </c>
      <c r="D42" s="8" t="s">
        <v>9</v>
      </c>
      <c r="E42" s="9">
        <v>27</v>
      </c>
      <c r="F42" s="9">
        <f t="shared" ref="F42" si="5">(E42-1)^2.17358033</f>
        <v>1190.0308953940832</v>
      </c>
      <c r="G42" s="10" t="s">
        <v>22</v>
      </c>
      <c r="H42" s="9">
        <v>116</v>
      </c>
      <c r="I42" s="9">
        <f t="shared" ref="I42" si="6">(H42-1)^1.46122035</f>
        <v>1025.9675374657093</v>
      </c>
      <c r="J42" s="10" t="s">
        <v>22</v>
      </c>
      <c r="K42" s="9">
        <v>73</v>
      </c>
      <c r="L42" s="9">
        <f t="shared" ref="L42:L43" si="7">(K42-1)^1.625929862</f>
        <v>1046.8690722948149</v>
      </c>
      <c r="M42" s="10" t="s">
        <v>22</v>
      </c>
      <c r="N42" s="9">
        <v>89</v>
      </c>
      <c r="O42" s="9">
        <f t="shared" ref="O42:O43" si="8">(N42-1)^1.55078956</f>
        <v>1036.2950592507843</v>
      </c>
      <c r="P42" s="10" t="s">
        <v>22</v>
      </c>
      <c r="Q42" s="9">
        <v>73</v>
      </c>
      <c r="R42" s="9">
        <f t="shared" ref="R42:R43" si="9">(Q42-1)^1.625929863</f>
        <v>1046.8690767719245</v>
      </c>
      <c r="S42" s="10" t="s">
        <v>22</v>
      </c>
    </row>
    <row r="43" spans="1:19" ht="18" thickBot="1" x14ac:dyDescent="0.4">
      <c r="A43" s="94"/>
      <c r="B43" s="12" t="s">
        <v>20</v>
      </c>
      <c r="C43" s="8">
        <v>1</v>
      </c>
      <c r="D43" s="8" t="s">
        <v>9</v>
      </c>
      <c r="E43" s="9">
        <v>26</v>
      </c>
      <c r="F43" s="9">
        <f>(E43-1)^2.17358033</f>
        <v>1092.7854536497148</v>
      </c>
      <c r="G43" s="10" t="s">
        <v>22</v>
      </c>
      <c r="H43" s="9">
        <v>115</v>
      </c>
      <c r="I43" s="9">
        <f>(H43-1)^1.46122035</f>
        <v>1012.957505727488</v>
      </c>
      <c r="J43" s="10" t="s">
        <v>22</v>
      </c>
      <c r="K43" s="9">
        <v>72</v>
      </c>
      <c r="L43" s="9">
        <f t="shared" si="7"/>
        <v>1023.3312378709878</v>
      </c>
      <c r="M43" s="10" t="s">
        <v>22</v>
      </c>
      <c r="N43" s="9">
        <v>88</v>
      </c>
      <c r="O43" s="9">
        <f t="shared" si="8"/>
        <v>1018.0900860099921</v>
      </c>
      <c r="P43" s="10" t="s">
        <v>22</v>
      </c>
      <c r="Q43" s="9">
        <v>72</v>
      </c>
      <c r="R43" s="9">
        <f t="shared" si="9"/>
        <v>1023.3312422331214</v>
      </c>
      <c r="S43" s="10" t="s">
        <v>22</v>
      </c>
    </row>
    <row r="44" spans="1:19" ht="17.5" x14ac:dyDescent="0.35">
      <c r="E44" s="44">
        <v>25</v>
      </c>
      <c r="F44" s="13">
        <f>(E44-1)^2.17358033</f>
        <v>1000.0000143433149</v>
      </c>
      <c r="G44" s="10" t="s">
        <v>21</v>
      </c>
      <c r="H44" s="13">
        <v>114</v>
      </c>
      <c r="I44" s="13">
        <f>(H44-1)^1.46122035</f>
        <v>1000.0000040624461</v>
      </c>
      <c r="J44" s="10" t="s">
        <v>21</v>
      </c>
      <c r="K44" s="13">
        <v>71</v>
      </c>
      <c r="L44" s="13">
        <f>(K44-1)^1.625929862</f>
        <v>1000.000003630834</v>
      </c>
      <c r="M44" s="10" t="s">
        <v>21</v>
      </c>
      <c r="N44" s="13">
        <v>87</v>
      </c>
      <c r="O44" s="13">
        <f>(N44-1)^1.55078956</f>
        <v>1000.0000046620288</v>
      </c>
      <c r="P44" s="10" t="s">
        <v>21</v>
      </c>
      <c r="Q44" s="13">
        <v>70</v>
      </c>
      <c r="R44" s="13">
        <f>(Q44-1)^1.63145525</f>
        <v>1000.0000070022111</v>
      </c>
      <c r="S44" s="10" t="s">
        <v>21</v>
      </c>
    </row>
    <row r="45" spans="1:19" ht="17.5" x14ac:dyDescent="0.35">
      <c r="E45" s="44">
        <v>24</v>
      </c>
      <c r="F45" s="13">
        <f t="shared" ref="F45:F68" si="10">(E45-1)^2.17358033</f>
        <v>911.64307885893061</v>
      </c>
      <c r="G45" s="10" t="s">
        <v>21</v>
      </c>
      <c r="H45" s="13">
        <v>113</v>
      </c>
      <c r="I45" s="13">
        <f t="shared" ref="I45:I108" si="11">(H45-1)^1.46122035</f>
        <v>987.09528242799047</v>
      </c>
      <c r="J45" s="10" t="s">
        <v>21</v>
      </c>
      <c r="K45" s="13">
        <v>70</v>
      </c>
      <c r="L45" s="13">
        <f t="shared" ref="L45:L108" si="12">(K45-1)^1.625929862</f>
        <v>976.87646876918586</v>
      </c>
      <c r="M45" s="10" t="s">
        <v>21</v>
      </c>
      <c r="N45" s="13">
        <v>86</v>
      </c>
      <c r="O45" s="13">
        <f>(N45-1)^1.54677506</f>
        <v>964.66622802662596</v>
      </c>
      <c r="P45" s="10" t="s">
        <v>21</v>
      </c>
      <c r="Q45" s="13">
        <v>69</v>
      </c>
      <c r="R45" s="13">
        <f t="shared" ref="R45:R108" si="13">(Q45-1)^1.63145525</f>
        <v>976.46411204661968</v>
      </c>
      <c r="S45" s="10" t="s">
        <v>21</v>
      </c>
    </row>
    <row r="46" spans="1:19" ht="17.5" x14ac:dyDescent="0.35">
      <c r="E46" s="29">
        <v>23</v>
      </c>
      <c r="F46" s="30">
        <f t="shared" si="10"/>
        <v>827.68204400742627</v>
      </c>
      <c r="G46" s="10" t="s">
        <v>23</v>
      </c>
      <c r="H46" s="13">
        <v>112</v>
      </c>
      <c r="I46" s="13">
        <f t="shared" si="11"/>
        <v>974.24359420880194</v>
      </c>
      <c r="J46" s="10" t="s">
        <v>21</v>
      </c>
      <c r="K46" s="13">
        <v>69</v>
      </c>
      <c r="L46" s="13">
        <f t="shared" si="12"/>
        <v>953.96175427380604</v>
      </c>
      <c r="M46" s="10" t="s">
        <v>21</v>
      </c>
      <c r="N46" s="13">
        <v>85</v>
      </c>
      <c r="O46" s="13">
        <f t="shared" ref="O46:O77" si="14">(N46-1)^1.54677506</f>
        <v>947.16841685308702</v>
      </c>
      <c r="P46" s="10" t="s">
        <v>21</v>
      </c>
      <c r="Q46" s="13">
        <v>68</v>
      </c>
      <c r="R46" s="13">
        <f t="shared" si="13"/>
        <v>953.14576762465344</v>
      </c>
      <c r="S46" s="10" t="s">
        <v>21</v>
      </c>
    </row>
    <row r="47" spans="1:19" ht="17.5" x14ac:dyDescent="0.35">
      <c r="E47" s="46">
        <v>22</v>
      </c>
      <c r="F47" s="31">
        <f t="shared" si="10"/>
        <v>748.0831125818994</v>
      </c>
      <c r="G47" s="10" t="s">
        <v>23</v>
      </c>
      <c r="H47" s="13">
        <v>111</v>
      </c>
      <c r="I47" s="13">
        <f t="shared" si="11"/>
        <v>961.44519629506681</v>
      </c>
      <c r="J47" s="10" t="s">
        <v>21</v>
      </c>
      <c r="K47" s="13">
        <v>68</v>
      </c>
      <c r="L47" s="13">
        <f t="shared" si="12"/>
        <v>931.25700368286937</v>
      </c>
      <c r="M47" s="10" t="s">
        <v>21</v>
      </c>
      <c r="N47" s="13">
        <v>84</v>
      </c>
      <c r="O47" s="13">
        <f t="shared" si="14"/>
        <v>929.7841349565914</v>
      </c>
      <c r="P47" s="10" t="s">
        <v>21</v>
      </c>
      <c r="Q47" s="13">
        <v>67</v>
      </c>
      <c r="R47" s="13">
        <f t="shared" si="13"/>
        <v>930.04616487553426</v>
      </c>
      <c r="S47" s="10" t="s">
        <v>21</v>
      </c>
    </row>
    <row r="48" spans="1:19" ht="17.5" x14ac:dyDescent="0.35">
      <c r="E48" s="14">
        <v>21</v>
      </c>
      <c r="F48" s="15">
        <f t="shared" si="10"/>
        <v>672.8111921778725</v>
      </c>
      <c r="G48" s="10" t="s">
        <v>24</v>
      </c>
      <c r="H48" s="13">
        <v>110</v>
      </c>
      <c r="I48" s="13">
        <f t="shared" si="11"/>
        <v>948.70034916321413</v>
      </c>
      <c r="J48" s="10" t="s">
        <v>21</v>
      </c>
      <c r="K48" s="13">
        <v>67</v>
      </c>
      <c r="L48" s="13">
        <f t="shared" si="12"/>
        <v>908.76338388043041</v>
      </c>
      <c r="M48" s="10" t="s">
        <v>21</v>
      </c>
      <c r="N48" s="13">
        <v>83</v>
      </c>
      <c r="O48" s="13">
        <f t="shared" si="14"/>
        <v>912.51400026062743</v>
      </c>
      <c r="P48" s="10" t="s">
        <v>21</v>
      </c>
      <c r="Q48" s="13">
        <v>66</v>
      </c>
      <c r="R48" s="13">
        <f t="shared" si="13"/>
        <v>907.166519522665</v>
      </c>
      <c r="S48" s="10" t="s">
        <v>21</v>
      </c>
    </row>
    <row r="49" spans="5:19" ht="17.5" x14ac:dyDescent="0.35">
      <c r="E49" s="14">
        <v>20</v>
      </c>
      <c r="F49" s="15">
        <f t="shared" si="10"/>
        <v>601.82978009096576</v>
      </c>
      <c r="G49" s="10" t="s">
        <v>24</v>
      </c>
      <c r="H49" s="13">
        <v>109</v>
      </c>
      <c r="I49" s="13">
        <f t="shared" si="11"/>
        <v>936.00931695928568</v>
      </c>
      <c r="J49" s="10" t="s">
        <v>21</v>
      </c>
      <c r="K49" s="31">
        <v>66</v>
      </c>
      <c r="L49" s="31">
        <f t="shared" si="12"/>
        <v>886.48208593235631</v>
      </c>
      <c r="M49" s="10" t="s">
        <v>23</v>
      </c>
      <c r="N49" s="31">
        <v>82</v>
      </c>
      <c r="O49" s="31">
        <f t="shared" si="14"/>
        <v>895.35864160412905</v>
      </c>
      <c r="P49" s="10" t="s">
        <v>23</v>
      </c>
      <c r="Q49" s="31">
        <v>65</v>
      </c>
      <c r="R49" s="31">
        <f t="shared" si="13"/>
        <v>884.50807276528053</v>
      </c>
      <c r="S49" s="10" t="s">
        <v>23</v>
      </c>
    </row>
    <row r="50" spans="5:19" ht="17.5" x14ac:dyDescent="0.35">
      <c r="E50" s="16">
        <v>19</v>
      </c>
      <c r="F50" s="17">
        <f t="shared" si="10"/>
        <v>535.10083156390056</v>
      </c>
      <c r="G50" s="10" t="s">
        <v>24</v>
      </c>
      <c r="H50" s="13">
        <v>108</v>
      </c>
      <c r="I50" s="13">
        <f t="shared" si="11"/>
        <v>923.37236758500501</v>
      </c>
      <c r="J50" s="10" t="s">
        <v>21</v>
      </c>
      <c r="K50" s="31">
        <v>65</v>
      </c>
      <c r="L50" s="31">
        <f t="shared" si="12"/>
        <v>864.41432596547327</v>
      </c>
      <c r="M50" s="10" t="s">
        <v>23</v>
      </c>
      <c r="N50" s="31">
        <v>81</v>
      </c>
      <c r="O50" s="31">
        <f t="shared" si="14"/>
        <v>878.31869907098371</v>
      </c>
      <c r="P50" s="10" t="s">
        <v>23</v>
      </c>
      <c r="Q50" s="31">
        <v>64</v>
      </c>
      <c r="R50" s="31">
        <f t="shared" si="13"/>
        <v>862.07209221680421</v>
      </c>
      <c r="S50" s="10" t="s">
        <v>23</v>
      </c>
    </row>
    <row r="51" spans="5:19" ht="17.5" x14ac:dyDescent="0.35">
      <c r="E51" s="18">
        <v>18</v>
      </c>
      <c r="F51" s="19">
        <f t="shared" si="10"/>
        <v>472.58460794338225</v>
      </c>
      <c r="G51" s="10" t="s">
        <v>25</v>
      </c>
      <c r="H51" s="13">
        <v>107</v>
      </c>
      <c r="I51" s="13">
        <f t="shared" si="11"/>
        <v>910.78977278671516</v>
      </c>
      <c r="J51" s="10" t="s">
        <v>21</v>
      </c>
      <c r="K51" s="31">
        <v>64</v>
      </c>
      <c r="L51" s="31">
        <f t="shared" si="12"/>
        <v>842.56134609283413</v>
      </c>
      <c r="M51" s="10" t="s">
        <v>23</v>
      </c>
      <c r="N51" s="31">
        <v>80</v>
      </c>
      <c r="O51" s="31">
        <f t="shared" si="14"/>
        <v>861.39482433373757</v>
      </c>
      <c r="P51" s="10" t="s">
        <v>23</v>
      </c>
      <c r="Q51" s="31">
        <v>63</v>
      </c>
      <c r="R51" s="31">
        <f t="shared" si="13"/>
        <v>839.85987289314085</v>
      </c>
      <c r="S51" s="10" t="s">
        <v>23</v>
      </c>
    </row>
    <row r="52" spans="5:19" ht="17.5" x14ac:dyDescent="0.35">
      <c r="E52" s="18">
        <v>17</v>
      </c>
      <c r="F52" s="19">
        <f t="shared" si="10"/>
        <v>414.23950035933774</v>
      </c>
      <c r="G52" s="10" t="s">
        <v>25</v>
      </c>
      <c r="H52" s="31">
        <v>106</v>
      </c>
      <c r="I52" s="31">
        <f t="shared" si="11"/>
        <v>898.2618082472552</v>
      </c>
      <c r="J52" s="10" t="s">
        <v>23</v>
      </c>
      <c r="K52" s="31">
        <v>63</v>
      </c>
      <c r="L52" s="31">
        <f t="shared" si="12"/>
        <v>820.92441538830849</v>
      </c>
      <c r="M52" s="10" t="s">
        <v>23</v>
      </c>
      <c r="N52" s="31">
        <v>79</v>
      </c>
      <c r="O52" s="31">
        <f t="shared" si="14"/>
        <v>844.58768101224939</v>
      </c>
      <c r="P52" s="10" t="s">
        <v>23</v>
      </c>
      <c r="Q52" s="31">
        <v>62</v>
      </c>
      <c r="R52" s="31">
        <f t="shared" si="13"/>
        <v>817.87273825440968</v>
      </c>
      <c r="S52" s="10" t="s">
        <v>23</v>
      </c>
    </row>
    <row r="53" spans="5:19" ht="17.5" x14ac:dyDescent="0.35">
      <c r="E53" s="20">
        <v>16</v>
      </c>
      <c r="F53" s="21">
        <f t="shared" si="10"/>
        <v>360.02182325597283</v>
      </c>
      <c r="G53" s="10" t="s">
        <v>25</v>
      </c>
      <c r="H53" s="31">
        <v>105</v>
      </c>
      <c r="I53" s="31">
        <f t="shared" si="11"/>
        <v>885.78875368094646</v>
      </c>
      <c r="J53" s="10" t="s">
        <v>23</v>
      </c>
      <c r="K53" s="31">
        <v>62</v>
      </c>
      <c r="L53" s="31">
        <f t="shared" si="12"/>
        <v>799.50483091396313</v>
      </c>
      <c r="M53" s="10" t="s">
        <v>23</v>
      </c>
      <c r="N53" s="31">
        <v>78</v>
      </c>
      <c r="O53" s="31">
        <f t="shared" si="14"/>
        <v>827.89794504819804</v>
      </c>
      <c r="P53" s="10" t="s">
        <v>23</v>
      </c>
      <c r="Q53" s="30">
        <v>61</v>
      </c>
      <c r="R53" s="30">
        <f t="shared" si="13"/>
        <v>796.11204130391388</v>
      </c>
      <c r="S53" s="10" t="s">
        <v>23</v>
      </c>
    </row>
    <row r="54" spans="5:19" ht="17.5" x14ac:dyDescent="0.35">
      <c r="E54" s="20">
        <v>15</v>
      </c>
      <c r="F54" s="21">
        <f t="shared" si="10"/>
        <v>309.88557033839794</v>
      </c>
      <c r="G54" s="10" t="s">
        <v>25</v>
      </c>
      <c r="H54" s="31">
        <v>104</v>
      </c>
      <c r="I54" s="31">
        <f t="shared" si="11"/>
        <v>873.37089293178883</v>
      </c>
      <c r="J54" s="10" t="s">
        <v>23</v>
      </c>
      <c r="K54" s="30">
        <v>61</v>
      </c>
      <c r="L54" s="30">
        <f t="shared" si="12"/>
        <v>778.30391880398099</v>
      </c>
      <c r="M54" s="10" t="s">
        <v>23</v>
      </c>
      <c r="N54" s="31">
        <v>77</v>
      </c>
      <c r="O54" s="31">
        <f t="shared" si="14"/>
        <v>811.32630509630508</v>
      </c>
      <c r="P54" s="10" t="s">
        <v>23</v>
      </c>
      <c r="Q54" s="30">
        <v>60</v>
      </c>
      <c r="R54" s="30">
        <f t="shared" si="13"/>
        <v>774.57916574851049</v>
      </c>
      <c r="S54" s="10" t="s">
        <v>23</v>
      </c>
    </row>
    <row r="55" spans="5:19" ht="17.5" x14ac:dyDescent="0.35">
      <c r="E55" s="22">
        <v>14</v>
      </c>
      <c r="F55" s="23">
        <f t="shared" si="10"/>
        <v>263.78212302256389</v>
      </c>
      <c r="G55" s="10" t="s">
        <v>26</v>
      </c>
      <c r="H55" s="31">
        <v>103</v>
      </c>
      <c r="I55" s="31">
        <f t="shared" si="11"/>
        <v>861.00851407503262</v>
      </c>
      <c r="J55" s="10" t="s">
        <v>23</v>
      </c>
      <c r="K55" s="30">
        <v>60</v>
      </c>
      <c r="L55" s="30">
        <f t="shared" si="12"/>
        <v>757.32303540925113</v>
      </c>
      <c r="M55" s="10" t="s">
        <v>23</v>
      </c>
      <c r="N55" s="30">
        <v>76</v>
      </c>
      <c r="O55" s="30">
        <f t="shared" si="14"/>
        <v>794.8734629332904</v>
      </c>
      <c r="P55" s="10" t="s">
        <v>23</v>
      </c>
      <c r="Q55" s="30">
        <v>59</v>
      </c>
      <c r="R55" s="30">
        <f t="shared" si="13"/>
        <v>753.27552722488599</v>
      </c>
      <c r="S55" s="10" t="s">
        <v>23</v>
      </c>
    </row>
    <row r="56" spans="5:19" ht="17.5" x14ac:dyDescent="0.35">
      <c r="E56" s="22">
        <v>13</v>
      </c>
      <c r="F56" s="23">
        <f t="shared" si="10"/>
        <v>221.65989792955881</v>
      </c>
      <c r="G56" s="10" t="s">
        <v>26</v>
      </c>
      <c r="H56" s="31">
        <v>102</v>
      </c>
      <c r="I56" s="31">
        <f t="shared" si="11"/>
        <v>848.70190952226733</v>
      </c>
      <c r="J56" s="10" t="s">
        <v>23</v>
      </c>
      <c r="K56" s="30">
        <v>59</v>
      </c>
      <c r="L56" s="30">
        <f t="shared" si="12"/>
        <v>736.56356850706379</v>
      </c>
      <c r="M56" s="10" t="s">
        <v>23</v>
      </c>
      <c r="N56" s="30">
        <v>75</v>
      </c>
      <c r="O56" s="30">
        <f t="shared" si="14"/>
        <v>778.54013388557803</v>
      </c>
      <c r="P56" s="10" t="s">
        <v>23</v>
      </c>
      <c r="Q56" s="30">
        <v>58</v>
      </c>
      <c r="R56" s="30">
        <f t="shared" si="13"/>
        <v>732.20257459669722</v>
      </c>
      <c r="S56" s="10" t="s">
        <v>23</v>
      </c>
    </row>
    <row r="57" spans="5:19" ht="17.5" x14ac:dyDescent="0.35">
      <c r="E57" s="24">
        <v>12</v>
      </c>
      <c r="F57" s="25">
        <f t="shared" si="10"/>
        <v>183.46391476133402</v>
      </c>
      <c r="G57" s="10" t="s">
        <v>26</v>
      </c>
      <c r="H57" s="31">
        <v>101</v>
      </c>
      <c r="I57" s="31">
        <f t="shared" si="11"/>
        <v>836.4513761301738</v>
      </c>
      <c r="J57" s="10" t="s">
        <v>23</v>
      </c>
      <c r="K57" s="30">
        <v>58</v>
      </c>
      <c r="L57" s="30">
        <f t="shared" si="12"/>
        <v>716.0269385808449</v>
      </c>
      <c r="M57" s="10" t="s">
        <v>23</v>
      </c>
      <c r="N57" s="30">
        <v>74</v>
      </c>
      <c r="O57" s="30">
        <f t="shared" si="14"/>
        <v>762.327047276896</v>
      </c>
      <c r="P57" s="10" t="s">
        <v>23</v>
      </c>
      <c r="Q57" s="30">
        <v>57</v>
      </c>
      <c r="R57" s="30">
        <f t="shared" si="13"/>
        <v>711.36179132795382</v>
      </c>
      <c r="S57" s="10" t="s">
        <v>23</v>
      </c>
    </row>
    <row r="58" spans="5:19" ht="17.5" x14ac:dyDescent="0.35">
      <c r="E58" s="24">
        <v>11</v>
      </c>
      <c r="F58" s="25">
        <f t="shared" si="10"/>
        <v>149.13525804491817</v>
      </c>
      <c r="G58" s="10" t="s">
        <v>26</v>
      </c>
      <c r="H58" s="31">
        <v>100</v>
      </c>
      <c r="I58" s="31">
        <f t="shared" si="11"/>
        <v>824.2572153131274</v>
      </c>
      <c r="J58" s="10" t="s">
        <v>23</v>
      </c>
      <c r="K58" s="15">
        <v>57</v>
      </c>
      <c r="L58" s="15">
        <f t="shared" si="12"/>
        <v>695.71460017522861</v>
      </c>
      <c r="M58" s="10" t="s">
        <v>24</v>
      </c>
      <c r="N58" s="30">
        <v>73</v>
      </c>
      <c r="O58" s="30">
        <f t="shared" si="14"/>
        <v>746.23494689698259</v>
      </c>
      <c r="P58" s="10" t="s">
        <v>23</v>
      </c>
      <c r="Q58" s="15">
        <v>56</v>
      </c>
      <c r="R58" s="15">
        <f t="shared" si="13"/>
        <v>690.75469693859213</v>
      </c>
      <c r="S58" s="10" t="s">
        <v>24</v>
      </c>
    </row>
    <row r="59" spans="5:19" ht="17.5" x14ac:dyDescent="0.35">
      <c r="E59" s="24">
        <v>10</v>
      </c>
      <c r="F59" s="25">
        <f t="shared" si="10"/>
        <v>118.61039400521013</v>
      </c>
      <c r="G59" s="10" t="s">
        <v>26</v>
      </c>
      <c r="H59" s="31">
        <v>99</v>
      </c>
      <c r="I59" s="31">
        <f t="shared" si="11"/>
        <v>812.11973315981879</v>
      </c>
      <c r="J59" s="10" t="s">
        <v>23</v>
      </c>
      <c r="K59" s="15">
        <v>56</v>
      </c>
      <c r="L59" s="15">
        <f t="shared" si="12"/>
        <v>675.62804333235749</v>
      </c>
      <c r="M59" s="10" t="s">
        <v>24</v>
      </c>
      <c r="N59" s="30">
        <v>72</v>
      </c>
      <c r="O59" s="30">
        <f t="shared" si="14"/>
        <v>730.26459149267612</v>
      </c>
      <c r="P59" s="10" t="s">
        <v>23</v>
      </c>
      <c r="Q59" s="15">
        <v>55</v>
      </c>
      <c r="R59" s="15">
        <f t="shared" si="13"/>
        <v>670.38284854870028</v>
      </c>
      <c r="S59" s="10" t="s">
        <v>24</v>
      </c>
    </row>
    <row r="60" spans="5:19" ht="18.5" x14ac:dyDescent="0.4">
      <c r="E60" s="26">
        <v>9</v>
      </c>
      <c r="F60" s="27">
        <f t="shared" si="10"/>
        <v>91.820284051035003</v>
      </c>
      <c r="G60" s="10" t="s">
        <v>27</v>
      </c>
      <c r="H60" s="31">
        <v>98</v>
      </c>
      <c r="I60" s="31">
        <f t="shared" si="11"/>
        <v>800.0392405540598</v>
      </c>
      <c r="J60" s="10" t="s">
        <v>23</v>
      </c>
      <c r="K60" s="15">
        <v>55</v>
      </c>
      <c r="L60" s="15">
        <f t="shared" si="12"/>
        <v>655.76879511582297</v>
      </c>
      <c r="M60" s="10" t="s">
        <v>24</v>
      </c>
      <c r="N60" s="30">
        <v>71</v>
      </c>
      <c r="O60" s="30">
        <f t="shared" si="14"/>
        <v>714.41675528281348</v>
      </c>
      <c r="P60" s="10" t="s">
        <v>23</v>
      </c>
      <c r="Q60" s="15">
        <v>54</v>
      </c>
      <c r="R60" s="15">
        <f t="shared" si="13"/>
        <v>650.24784251855226</v>
      </c>
      <c r="S60" s="10" t="s">
        <v>24</v>
      </c>
    </row>
    <row r="61" spans="5:19" ht="18.5" x14ac:dyDescent="0.4">
      <c r="E61" s="26">
        <v>8</v>
      </c>
      <c r="F61" s="27">
        <f t="shared" si="10"/>
        <v>68.689202905821602</v>
      </c>
      <c r="G61" s="10" t="s">
        <v>27</v>
      </c>
      <c r="H61" s="30">
        <v>97</v>
      </c>
      <c r="I61" s="30">
        <f t="shared" si="11"/>
        <v>788.01605330000689</v>
      </c>
      <c r="J61" s="10" t="s">
        <v>23</v>
      </c>
      <c r="K61" s="15">
        <v>54</v>
      </c>
      <c r="L61" s="15">
        <f t="shared" si="12"/>
        <v>636.13842122929861</v>
      </c>
      <c r="M61" s="10" t="s">
        <v>24</v>
      </c>
      <c r="N61" s="15">
        <v>70</v>
      </c>
      <c r="O61" s="15">
        <f t="shared" si="14"/>
        <v>698.69222849843175</v>
      </c>
      <c r="P61" s="10" t="s">
        <v>24</v>
      </c>
      <c r="Q61" s="15">
        <v>53</v>
      </c>
      <c r="R61" s="15">
        <f t="shared" si="13"/>
        <v>630.35131619229071</v>
      </c>
      <c r="S61" s="10" t="s">
        <v>24</v>
      </c>
    </row>
    <row r="62" spans="5:19" ht="18.5" x14ac:dyDescent="0.4">
      <c r="E62" s="26">
        <v>7</v>
      </c>
      <c r="F62" s="27">
        <f t="shared" si="10"/>
        <v>49.133109645410769</v>
      </c>
      <c r="G62" s="10" t="s">
        <v>27</v>
      </c>
      <c r="H62" s="30">
        <v>96</v>
      </c>
      <c r="I62" s="30">
        <f t="shared" si="11"/>
        <v>776.05049225197786</v>
      </c>
      <c r="J62" s="10" t="s">
        <v>23</v>
      </c>
      <c r="K62" s="15">
        <v>53</v>
      </c>
      <c r="L62" s="15">
        <f t="shared" si="12"/>
        <v>616.73852773765657</v>
      </c>
      <c r="M62" s="10" t="s">
        <v>24</v>
      </c>
      <c r="N62" s="15">
        <v>69</v>
      </c>
      <c r="O62" s="15">
        <f t="shared" si="14"/>
        <v>683.09181794990582</v>
      </c>
      <c r="P62" s="10" t="s">
        <v>24</v>
      </c>
      <c r="Q62" s="15">
        <v>52</v>
      </c>
      <c r="R62" s="15">
        <f t="shared" si="13"/>
        <v>610.69494975392217</v>
      </c>
      <c r="S62" s="10" t="s">
        <v>24</v>
      </c>
    </row>
    <row r="63" spans="5:19" ht="18.5" x14ac:dyDescent="0.4">
      <c r="E63" s="26">
        <v>6</v>
      </c>
      <c r="F63" s="27">
        <f t="shared" si="10"/>
        <v>33.057305601783618</v>
      </c>
      <c r="G63" s="10" t="s">
        <v>27</v>
      </c>
      <c r="H63" s="30">
        <v>95</v>
      </c>
      <c r="I63" s="30">
        <f t="shared" si="11"/>
        <v>764.14288344909619</v>
      </c>
      <c r="J63" s="10" t="s">
        <v>23</v>
      </c>
      <c r="K63" s="17">
        <v>52</v>
      </c>
      <c r="L63" s="17">
        <f t="shared" si="12"/>
        <v>597.57076289912334</v>
      </c>
      <c r="M63" s="10" t="s">
        <v>24</v>
      </c>
      <c r="N63" s="15">
        <v>68</v>
      </c>
      <c r="O63" s="15">
        <f t="shared" si="14"/>
        <v>667.61634762277106</v>
      </c>
      <c r="P63" s="10" t="s">
        <v>24</v>
      </c>
      <c r="Q63" s="17">
        <v>51</v>
      </c>
      <c r="R63" s="17">
        <f t="shared" si="13"/>
        <v>591.28046820519182</v>
      </c>
      <c r="S63" s="10" t="s">
        <v>24</v>
      </c>
    </row>
    <row r="64" spans="5:19" ht="18.5" x14ac:dyDescent="0.4">
      <c r="E64" s="26">
        <v>5</v>
      </c>
      <c r="F64" s="27">
        <f t="shared" si="10"/>
        <v>20.352874498687839</v>
      </c>
      <c r="G64" s="10" t="s">
        <v>27</v>
      </c>
      <c r="H64" s="30">
        <v>94</v>
      </c>
      <c r="I64" s="30">
        <f t="shared" si="11"/>
        <v>752.29355825499249</v>
      </c>
      <c r="J64" s="10" t="s">
        <v>23</v>
      </c>
      <c r="K64" s="17">
        <v>51</v>
      </c>
      <c r="L64" s="17">
        <f t="shared" si="12"/>
        <v>578.63681911795322</v>
      </c>
      <c r="M64" s="10" t="s">
        <v>24</v>
      </c>
      <c r="N64" s="15">
        <v>67</v>
      </c>
      <c r="O64" s="15">
        <f t="shared" si="14"/>
        <v>652.26665930414822</v>
      </c>
      <c r="P64" s="10" t="s">
        <v>24</v>
      </c>
      <c r="Q64" s="17">
        <v>50</v>
      </c>
      <c r="R64" s="17">
        <f t="shared" si="13"/>
        <v>572.1096434759163</v>
      </c>
      <c r="S64" s="10" t="s">
        <v>24</v>
      </c>
    </row>
    <row r="65" spans="5:19" ht="18.5" x14ac:dyDescent="0.4">
      <c r="E65" s="26">
        <v>4</v>
      </c>
      <c r="F65" s="27">
        <f t="shared" si="10"/>
        <v>10.890839912752833</v>
      </c>
      <c r="G65" s="10" t="s">
        <v>27</v>
      </c>
      <c r="H65" s="30">
        <v>93</v>
      </c>
      <c r="I65" s="30">
        <f t="shared" si="11"/>
        <v>740.50285350280785</v>
      </c>
      <c r="J65" s="10" t="s">
        <v>23</v>
      </c>
      <c r="K65" s="17">
        <v>50</v>
      </c>
      <c r="L65" s="17">
        <f t="shared" si="12"/>
        <v>559.93843502810034</v>
      </c>
      <c r="M65" s="10" t="s">
        <v>24</v>
      </c>
      <c r="N65" s="15">
        <v>66</v>
      </c>
      <c r="O65" s="15">
        <f t="shared" si="14"/>
        <v>637.04361324180013</v>
      </c>
      <c r="P65" s="10" t="s">
        <v>24</v>
      </c>
      <c r="Q65" s="17">
        <v>49</v>
      </c>
      <c r="R65" s="17">
        <f t="shared" si="13"/>
        <v>553.18429667852786</v>
      </c>
      <c r="S65" s="10" t="s">
        <v>24</v>
      </c>
    </row>
    <row r="66" spans="5:19" ht="18.5" x14ac:dyDescent="0.4">
      <c r="E66" s="26">
        <v>3</v>
      </c>
      <c r="F66" s="27">
        <f t="shared" si="10"/>
        <v>4.5114160192436072</v>
      </c>
      <c r="G66" s="10" t="s">
        <v>27</v>
      </c>
      <c r="H66" s="30">
        <v>92</v>
      </c>
      <c r="I66" s="30">
        <f t="shared" si="11"/>
        <v>728.77111164576615</v>
      </c>
      <c r="J66" s="10" t="s">
        <v>23</v>
      </c>
      <c r="K66" s="17">
        <v>49</v>
      </c>
      <c r="L66" s="17">
        <f t="shared" si="12"/>
        <v>541.47739771951058</v>
      </c>
      <c r="M66" s="10" t="s">
        <v>24</v>
      </c>
      <c r="N66" s="15">
        <v>65</v>
      </c>
      <c r="O66" s="15">
        <f t="shared" si="14"/>
        <v>621.94808883807434</v>
      </c>
      <c r="P66" s="10" t="s">
        <v>24</v>
      </c>
      <c r="Q66" s="17">
        <v>48</v>
      </c>
      <c r="R66" s="17">
        <f t="shared" si="13"/>
        <v>534.5063005198549</v>
      </c>
      <c r="S66" s="10" t="s">
        <v>24</v>
      </c>
    </row>
    <row r="67" spans="5:19" ht="18.5" x14ac:dyDescent="0.4">
      <c r="E67" s="26">
        <v>2</v>
      </c>
      <c r="F67" s="27">
        <f t="shared" si="10"/>
        <v>1</v>
      </c>
      <c r="G67" s="10" t="s">
        <v>27</v>
      </c>
      <c r="H67" s="30">
        <v>91</v>
      </c>
      <c r="I67" s="30">
        <f t="shared" si="11"/>
        <v>717.09868091357998</v>
      </c>
      <c r="J67" s="10" t="s">
        <v>23</v>
      </c>
      <c r="K67" s="17">
        <v>48</v>
      </c>
      <c r="L67" s="17">
        <f t="shared" si="12"/>
        <v>523.25554511995597</v>
      </c>
      <c r="M67" s="10" t="s">
        <v>24</v>
      </c>
      <c r="N67" s="15">
        <v>64</v>
      </c>
      <c r="O67" s="15">
        <f t="shared" si="14"/>
        <v>606.98098538113697</v>
      </c>
      <c r="P67" s="10" t="s">
        <v>24</v>
      </c>
      <c r="Q67" s="17">
        <v>47</v>
      </c>
      <c r="R67" s="17">
        <f t="shared" si="13"/>
        <v>516.0775818846879</v>
      </c>
      <c r="S67" s="10" t="s">
        <v>24</v>
      </c>
    </row>
    <row r="68" spans="5:19" ht="18.5" x14ac:dyDescent="0.4">
      <c r="E68" s="26">
        <v>1</v>
      </c>
      <c r="F68" s="27">
        <f t="shared" si="10"/>
        <v>0</v>
      </c>
      <c r="G68" s="10" t="s">
        <v>27</v>
      </c>
      <c r="H68" s="30">
        <v>90</v>
      </c>
      <c r="I68" s="30">
        <f t="shared" si="11"/>
        <v>705.48591547499791</v>
      </c>
      <c r="J68" s="10" t="s">
        <v>23</v>
      </c>
      <c r="K68" s="17">
        <v>47</v>
      </c>
      <c r="L68" s="17">
        <f t="shared" si="12"/>
        <v>505.27476854679776</v>
      </c>
      <c r="M68" s="10" t="s">
        <v>24</v>
      </c>
      <c r="N68" s="17">
        <v>63</v>
      </c>
      <c r="O68" s="17">
        <f t="shared" si="14"/>
        <v>592.14322281611533</v>
      </c>
      <c r="P68" s="10" t="s">
        <v>24</v>
      </c>
      <c r="Q68" s="19">
        <v>46</v>
      </c>
      <c r="R68" s="19">
        <f t="shared" si="13"/>
        <v>497.9001246073185</v>
      </c>
      <c r="S68" s="10" t="s">
        <v>25</v>
      </c>
    </row>
    <row r="69" spans="5:19" ht="17.5" x14ac:dyDescent="0.35">
      <c r="E69" s="28">
        <v>0</v>
      </c>
      <c r="F69" s="11">
        <v>0</v>
      </c>
      <c r="G69" s="10" t="s">
        <v>27</v>
      </c>
      <c r="H69" s="15">
        <v>89</v>
      </c>
      <c r="I69" s="15">
        <f t="shared" si="11"/>
        <v>693.93317560679611</v>
      </c>
      <c r="J69" s="10" t="s">
        <v>24</v>
      </c>
      <c r="K69" s="45">
        <v>46</v>
      </c>
      <c r="L69" s="45">
        <f t="shared" si="12"/>
        <v>487.53701544473245</v>
      </c>
      <c r="M69" s="10" t="s">
        <v>25</v>
      </c>
      <c r="N69" s="17">
        <v>62</v>
      </c>
      <c r="O69" s="17">
        <f t="shared" si="14"/>
        <v>577.43574255902149</v>
      </c>
      <c r="P69" s="10" t="s">
        <v>24</v>
      </c>
      <c r="Q69" s="19">
        <v>45</v>
      </c>
      <c r="R69" s="19">
        <f t="shared" si="13"/>
        <v>479.97597244920087</v>
      </c>
      <c r="S69" s="10" t="s">
        <v>25</v>
      </c>
    </row>
    <row r="70" spans="5:19" ht="17.5" x14ac:dyDescent="0.35">
      <c r="H70" s="15">
        <v>88</v>
      </c>
      <c r="I70" s="15">
        <f t="shared" si="11"/>
        <v>682.44082786954698</v>
      </c>
      <c r="J70" s="10" t="s">
        <v>24</v>
      </c>
      <c r="K70" s="45">
        <v>45</v>
      </c>
      <c r="L70" s="45">
        <f t="shared" si="12"/>
        <v>470.04429232748987</v>
      </c>
      <c r="M70" s="10" t="s">
        <v>25</v>
      </c>
      <c r="N70" s="17">
        <v>61</v>
      </c>
      <c r="O70" s="17">
        <f t="shared" si="14"/>
        <v>562.85950835655387</v>
      </c>
      <c r="P70" s="10" t="s">
        <v>24</v>
      </c>
      <c r="Q70" s="19">
        <v>44</v>
      </c>
      <c r="R70" s="19">
        <f t="shared" si="13"/>
        <v>462.30723230305415</v>
      </c>
      <c r="S70" s="10" t="s">
        <v>25</v>
      </c>
    </row>
    <row r="71" spans="5:19" ht="17.5" x14ac:dyDescent="0.35">
      <c r="H71" s="15">
        <v>87</v>
      </c>
      <c r="I71" s="15">
        <f t="shared" si="11"/>
        <v>671.009245290526</v>
      </c>
      <c r="J71" s="10" t="s">
        <v>24</v>
      </c>
      <c r="K71" s="45">
        <v>44</v>
      </c>
      <c r="L71" s="45">
        <f t="shared" si="12"/>
        <v>452.79866794361971</v>
      </c>
      <c r="M71" s="10" t="s">
        <v>25</v>
      </c>
      <c r="N71" s="17">
        <v>60</v>
      </c>
      <c r="O71" s="17">
        <f t="shared" si="14"/>
        <v>548.41550719517386</v>
      </c>
      <c r="P71" s="10" t="s">
        <v>24</v>
      </c>
      <c r="Q71" s="19">
        <v>43</v>
      </c>
      <c r="R71" s="19">
        <f t="shared" si="13"/>
        <v>444.89607764626618</v>
      </c>
      <c r="S71" s="10" t="s">
        <v>25</v>
      </c>
    </row>
    <row r="72" spans="5:19" ht="17.5" x14ac:dyDescent="0.35">
      <c r="H72" s="15">
        <v>86</v>
      </c>
      <c r="I72" s="15">
        <f t="shared" si="11"/>
        <v>659.63880755411844</v>
      </c>
      <c r="J72" s="10" t="s">
        <v>24</v>
      </c>
      <c r="K72" s="45">
        <v>43</v>
      </c>
      <c r="L72" s="45">
        <f t="shared" si="12"/>
        <v>435.80227668901347</v>
      </c>
      <c r="M72" s="10" t="s">
        <v>25</v>
      </c>
      <c r="N72" s="17">
        <v>59</v>
      </c>
      <c r="O72" s="17">
        <f t="shared" si="14"/>
        <v>534.10475026315214</v>
      </c>
      <c r="P72" s="10" t="s">
        <v>24</v>
      </c>
      <c r="Q72" s="19">
        <v>42</v>
      </c>
      <c r="R72" s="19">
        <f t="shared" si="13"/>
        <v>427.74475226934203</v>
      </c>
      <c r="S72" s="10" t="s">
        <v>25</v>
      </c>
    </row>
    <row r="73" spans="5:19" ht="17.5" x14ac:dyDescent="0.35">
      <c r="H73" s="15">
        <v>85</v>
      </c>
      <c r="I73" s="15">
        <f t="shared" si="11"/>
        <v>648.32990120013062</v>
      </c>
      <c r="J73" s="10" t="s">
        <v>24</v>
      </c>
      <c r="K73" s="45">
        <v>42</v>
      </c>
      <c r="L73" s="45">
        <f t="shared" si="12"/>
        <v>419.05732229168729</v>
      </c>
      <c r="M73" s="10" t="s">
        <v>25</v>
      </c>
      <c r="N73" s="17">
        <v>58</v>
      </c>
      <c r="O73" s="17">
        <f t="shared" si="14"/>
        <v>519.92827396965083</v>
      </c>
      <c r="P73" s="10" t="s">
        <v>24</v>
      </c>
      <c r="Q73" s="19">
        <v>41</v>
      </c>
      <c r="R73" s="19">
        <f t="shared" si="13"/>
        <v>410.85557430850957</v>
      </c>
      <c r="S73" s="10" t="s">
        <v>25</v>
      </c>
    </row>
    <row r="74" spans="5:19" ht="17.5" x14ac:dyDescent="0.35">
      <c r="H74" s="15">
        <v>84</v>
      </c>
      <c r="I74" s="15">
        <f t="shared" si="11"/>
        <v>637.08291983045024</v>
      </c>
      <c r="J74" s="10" t="s">
        <v>24</v>
      </c>
      <c r="K74" s="45">
        <v>41</v>
      </c>
      <c r="L74" s="45">
        <f t="shared" si="12"/>
        <v>402.56608179766226</v>
      </c>
      <c r="M74" s="10" t="s">
        <v>25</v>
      </c>
      <c r="N74" s="17">
        <v>57</v>
      </c>
      <c r="O74" s="17">
        <f t="shared" si="14"/>
        <v>505.88714102525825</v>
      </c>
      <c r="P74" s="10" t="s">
        <v>24</v>
      </c>
      <c r="Q74" s="21">
        <v>40</v>
      </c>
      <c r="R74" s="21">
        <f t="shared" si="13"/>
        <v>394.23094061545106</v>
      </c>
      <c r="S74" s="10" t="s">
        <v>25</v>
      </c>
    </row>
    <row r="75" spans="5:19" ht="17.5" x14ac:dyDescent="0.35">
      <c r="H75" s="15">
        <v>83</v>
      </c>
      <c r="I75" s="15">
        <f t="shared" si="11"/>
        <v>625.89826432447023</v>
      </c>
      <c r="J75" s="10" t="s">
        <v>24</v>
      </c>
      <c r="K75" s="21">
        <v>40</v>
      </c>
      <c r="L75" s="21">
        <f t="shared" si="12"/>
        <v>386.33090989064311</v>
      </c>
      <c r="M75" s="10" t="s">
        <v>25</v>
      </c>
      <c r="N75" s="19">
        <v>56</v>
      </c>
      <c r="O75" s="19">
        <f t="shared" si="14"/>
        <v>491.98244158885268</v>
      </c>
      <c r="P75" s="10" t="s">
        <v>25</v>
      </c>
      <c r="Q75" s="21">
        <v>39</v>
      </c>
      <c r="R75" s="21">
        <f t="shared" si="13"/>
        <v>377.8733315016575</v>
      </c>
      <c r="S75" s="10" t="s">
        <v>25</v>
      </c>
    </row>
    <row r="76" spans="5:19" ht="17.5" x14ac:dyDescent="0.35">
      <c r="H76" s="15">
        <v>82</v>
      </c>
      <c r="I76" s="15">
        <f t="shared" si="11"/>
        <v>614.77634306380719</v>
      </c>
      <c r="J76" s="10" t="s">
        <v>24</v>
      </c>
      <c r="K76" s="21">
        <v>39</v>
      </c>
      <c r="L76" s="21">
        <f t="shared" si="12"/>
        <v>370.35424358265675</v>
      </c>
      <c r="M76" s="10" t="s">
        <v>25</v>
      </c>
      <c r="N76" s="19">
        <v>55</v>
      </c>
      <c r="O76" s="19">
        <f t="shared" si="14"/>
        <v>478.21529448614092</v>
      </c>
      <c r="P76" s="10" t="s">
        <v>25</v>
      </c>
      <c r="Q76" s="21">
        <v>38</v>
      </c>
      <c r="R76" s="21">
        <f t="shared" si="13"/>
        <v>361.78531590014433</v>
      </c>
      <c r="S76" s="10" t="s">
        <v>25</v>
      </c>
    </row>
    <row r="77" spans="5:19" ht="17.5" x14ac:dyDescent="0.35">
      <c r="H77" s="15">
        <v>81</v>
      </c>
      <c r="I77" s="15">
        <f t="shared" si="11"/>
        <v>603.71757216679475</v>
      </c>
      <c r="J77" s="10" t="s">
        <v>24</v>
      </c>
      <c r="K77" s="21">
        <v>38</v>
      </c>
      <c r="L77" s="21">
        <f t="shared" si="12"/>
        <v>354.63860731803271</v>
      </c>
      <c r="M77" s="10" t="s">
        <v>25</v>
      </c>
      <c r="N77" s="19">
        <v>54</v>
      </c>
      <c r="O77" s="19">
        <f t="shared" si="14"/>
        <v>464.58684850575014</v>
      </c>
      <c r="P77" s="10" t="s">
        <v>25</v>
      </c>
      <c r="Q77" s="21">
        <v>37</v>
      </c>
      <c r="R77" s="21">
        <f t="shared" si="13"/>
        <v>345.96955699343033</v>
      </c>
      <c r="S77" s="10" t="s">
        <v>25</v>
      </c>
    </row>
    <row r="78" spans="5:19" ht="17.5" x14ac:dyDescent="0.35">
      <c r="H78" s="17">
        <v>80</v>
      </c>
      <c r="I78" s="17">
        <f t="shared" si="11"/>
        <v>592.72237573333427</v>
      </c>
      <c r="J78" s="10" t="s">
        <v>24</v>
      </c>
      <c r="K78" s="21">
        <v>37</v>
      </c>
      <c r="L78" s="21">
        <f t="shared" si="12"/>
        <v>339.18661853922595</v>
      </c>
      <c r="M78" s="10" t="s">
        <v>25</v>
      </c>
      <c r="N78" s="19">
        <v>53</v>
      </c>
      <c r="O78" s="19">
        <f>(N78-1)^1.54677506</f>
        <v>451.09828377935821</v>
      </c>
      <c r="P78" s="10" t="s">
        <v>25</v>
      </c>
      <c r="Q78" s="21">
        <v>36</v>
      </c>
      <c r="R78" s="21">
        <f t="shared" si="13"/>
        <v>330.42881836391609</v>
      </c>
      <c r="S78" s="10" t="s">
        <v>25</v>
      </c>
    </row>
    <row r="79" spans="5:19" ht="17.5" x14ac:dyDescent="0.35">
      <c r="H79" s="17">
        <v>79</v>
      </c>
      <c r="I79" s="17">
        <f t="shared" si="11"/>
        <v>581.79118610066837</v>
      </c>
      <c r="J79" s="10" t="s">
        <v>24</v>
      </c>
      <c r="K79" s="21">
        <v>36</v>
      </c>
      <c r="L79" s="21">
        <f t="shared" si="12"/>
        <v>324.0009937701509</v>
      </c>
      <c r="M79" s="10" t="s">
        <v>25</v>
      </c>
      <c r="N79" s="19">
        <v>52</v>
      </c>
      <c r="O79" s="19">
        <f>(N79-1)^1.54677506</f>
        <v>437.75081325303205</v>
      </c>
      <c r="P79" s="10" t="s">
        <v>25</v>
      </c>
      <c r="Q79" s="21">
        <v>35</v>
      </c>
      <c r="R79" s="21">
        <f t="shared" si="13"/>
        <v>315.16597073133676</v>
      </c>
      <c r="S79" s="10" t="s">
        <v>25</v>
      </c>
    </row>
    <row r="80" spans="5:19" ht="17.5" x14ac:dyDescent="0.35">
      <c r="H80" s="17">
        <v>78</v>
      </c>
      <c r="I80" s="17">
        <f t="shared" si="11"/>
        <v>570.92444411074166</v>
      </c>
      <c r="J80" s="10" t="s">
        <v>24</v>
      </c>
      <c r="K80" s="21">
        <v>35</v>
      </c>
      <c r="L80" s="21">
        <f t="shared" si="12"/>
        <v>309.08455528119521</v>
      </c>
      <c r="M80" s="10" t="s">
        <v>25</v>
      </c>
      <c r="N80" s="19">
        <v>51</v>
      </c>
      <c r="O80" s="19">
        <f t="shared" ref="O80:O87" si="15">(N80-1)^1.54677506</f>
        <v>424.54568425769179</v>
      </c>
      <c r="P80" s="10" t="s">
        <v>25</v>
      </c>
      <c r="Q80" s="21">
        <v>34</v>
      </c>
      <c r="R80" s="21">
        <f t="shared" si="13"/>
        <v>300.18399935210363</v>
      </c>
      <c r="S80" s="10" t="s">
        <v>25</v>
      </c>
    </row>
    <row r="81" spans="8:19" ht="17.5" x14ac:dyDescent="0.35">
      <c r="H81" s="17">
        <v>77</v>
      </c>
      <c r="I81" s="17">
        <f t="shared" si="11"/>
        <v>560.1225993898031</v>
      </c>
      <c r="J81" s="10" t="s">
        <v>24</v>
      </c>
      <c r="K81" s="23">
        <v>34</v>
      </c>
      <c r="L81" s="23">
        <f t="shared" si="12"/>
        <v>294.4402384101212</v>
      </c>
      <c r="M81" s="10" t="s">
        <v>26</v>
      </c>
      <c r="N81" s="19">
        <v>50</v>
      </c>
      <c r="O81" s="19">
        <f t="shared" si="15"/>
        <v>411.48418018748617</v>
      </c>
      <c r="P81" s="10" t="s">
        <v>25</v>
      </c>
      <c r="Q81" s="23">
        <v>33</v>
      </c>
      <c r="R81" s="23">
        <f t="shared" si="13"/>
        <v>285.48601216740315</v>
      </c>
      <c r="S81" s="10" t="s">
        <v>26</v>
      </c>
    </row>
    <row r="82" spans="8:19" ht="17.5" x14ac:dyDescent="0.35">
      <c r="H82" s="17">
        <v>76</v>
      </c>
      <c r="I82" s="17">
        <f t="shared" si="11"/>
        <v>549.38611064099473</v>
      </c>
      <c r="J82" s="10" t="s">
        <v>24</v>
      </c>
      <c r="K82" s="23">
        <v>33</v>
      </c>
      <c r="L82" s="23">
        <f t="shared" si="12"/>
        <v>280.07109962507701</v>
      </c>
      <c r="M82" s="10" t="s">
        <v>26</v>
      </c>
      <c r="N82" s="21">
        <v>49</v>
      </c>
      <c r="O82" s="21">
        <f t="shared" si="15"/>
        <v>398.56762229583967</v>
      </c>
      <c r="P82" s="10" t="s">
        <v>25</v>
      </c>
      <c r="Q82" s="23">
        <v>32</v>
      </c>
      <c r="R82" s="23">
        <f t="shared" si="13"/>
        <v>271.07524880138828</v>
      </c>
      <c r="S82" s="10" t="s">
        <v>26</v>
      </c>
    </row>
    <row r="83" spans="8:19" ht="17.5" x14ac:dyDescent="0.35">
      <c r="H83" s="17">
        <v>75</v>
      </c>
      <c r="I83" s="17">
        <f t="shared" si="11"/>
        <v>538.71544595070714</v>
      </c>
      <c r="J83" s="10" t="s">
        <v>24</v>
      </c>
      <c r="K83" s="23">
        <v>32</v>
      </c>
      <c r="L83" s="23">
        <f t="shared" si="12"/>
        <v>265.98032543026193</v>
      </c>
      <c r="M83" s="10" t="s">
        <v>26</v>
      </c>
      <c r="N83" s="21">
        <v>48</v>
      </c>
      <c r="O83" s="21">
        <f t="shared" si="15"/>
        <v>385.79737162002795</v>
      </c>
      <c r="P83" s="10" t="s">
        <v>25</v>
      </c>
      <c r="Q83" s="23">
        <v>31</v>
      </c>
      <c r="R83" s="23">
        <f t="shared" si="13"/>
        <v>256.95509052817619</v>
      </c>
      <c r="S83" s="10" t="s">
        <v>26</v>
      </c>
    </row>
    <row r="84" spans="8:19" ht="17.5" x14ac:dyDescent="0.35">
      <c r="H84" s="17">
        <v>74</v>
      </c>
      <c r="I84" s="17">
        <f t="shared" si="11"/>
        <v>528.11108310953387</v>
      </c>
      <c r="J84" s="10" t="s">
        <v>24</v>
      </c>
      <c r="K84" s="23">
        <v>31</v>
      </c>
      <c r="L84" s="23">
        <f t="shared" si="12"/>
        <v>252.17124223210118</v>
      </c>
      <c r="M84" s="10" t="s">
        <v>26</v>
      </c>
      <c r="N84" s="21">
        <v>47</v>
      </c>
      <c r="O84" s="21">
        <f t="shared" si="15"/>
        <v>373.17483104640058</v>
      </c>
      <c r="P84" s="10" t="s">
        <v>25</v>
      </c>
      <c r="Q84" s="23">
        <v>30</v>
      </c>
      <c r="R84" s="23">
        <f t="shared" si="13"/>
        <v>243.12907134743372</v>
      </c>
      <c r="S84" s="10" t="s">
        <v>26</v>
      </c>
    </row>
    <row r="85" spans="8:19" ht="17.5" x14ac:dyDescent="0.35">
      <c r="H85" s="17">
        <v>73</v>
      </c>
      <c r="I85" s="17">
        <f t="shared" si="11"/>
        <v>517.57350994875264</v>
      </c>
      <c r="J85" s="10" t="s">
        <v>24</v>
      </c>
      <c r="K85" s="23">
        <v>30</v>
      </c>
      <c r="L85" s="23">
        <f t="shared" si="12"/>
        <v>238.64732730468884</v>
      </c>
      <c r="M85" s="10" t="s">
        <v>26</v>
      </c>
      <c r="N85" s="21">
        <v>46</v>
      </c>
      <c r="O85" s="21">
        <f t="shared" si="15"/>
        <v>360.70144752978507</v>
      </c>
      <c r="P85" s="10" t="s">
        <v>25</v>
      </c>
      <c r="Q85" s="23">
        <v>29</v>
      </c>
      <c r="R85" s="23">
        <f t="shared" si="13"/>
        <v>229.60089033395349</v>
      </c>
      <c r="S85" s="10" t="s">
        <v>26</v>
      </c>
    </row>
    <row r="86" spans="8:19" ht="17.5" x14ac:dyDescent="0.35">
      <c r="H86" s="17">
        <v>72</v>
      </c>
      <c r="I86" s="17">
        <f t="shared" si="11"/>
        <v>507.10322469327826</v>
      </c>
      <c r="J86" s="10" t="s">
        <v>24</v>
      </c>
      <c r="K86" s="23">
        <v>29</v>
      </c>
      <c r="L86" s="23">
        <f t="shared" si="12"/>
        <v>225.41222101874288</v>
      </c>
      <c r="M86" s="10" t="s">
        <v>26</v>
      </c>
      <c r="N86" s="21">
        <v>45</v>
      </c>
      <c r="O86" s="21">
        <f t="shared" si="15"/>
        <v>348.37871448225536</v>
      </c>
      <c r="P86" s="10" t="s">
        <v>25</v>
      </c>
      <c r="Q86" s="23">
        <v>28</v>
      </c>
      <c r="R86" s="23">
        <f t="shared" si="13"/>
        <v>216.37442545804771</v>
      </c>
      <c r="S86" s="10" t="s">
        <v>26</v>
      </c>
    </row>
    <row r="87" spans="8:19" ht="17.5" x14ac:dyDescent="0.35">
      <c r="H87" s="19">
        <v>71</v>
      </c>
      <c r="I87" s="19">
        <f t="shared" si="11"/>
        <v>496.7007363321668</v>
      </c>
      <c r="J87" s="10" t="s">
        <v>25</v>
      </c>
      <c r="K87" s="23">
        <v>28</v>
      </c>
      <c r="L87" s="23">
        <f t="shared" si="12"/>
        <v>212.46974052953894</v>
      </c>
      <c r="M87" s="10" t="s">
        <v>26</v>
      </c>
      <c r="N87" s="21">
        <v>44</v>
      </c>
      <c r="O87" s="21">
        <f t="shared" si="15"/>
        <v>336.2081743483028</v>
      </c>
      <c r="P87" s="10" t="s">
        <v>25</v>
      </c>
      <c r="Q87" s="23">
        <v>27</v>
      </c>
      <c r="R87" s="23">
        <f t="shared" si="13"/>
        <v>203.45374911232207</v>
      </c>
      <c r="S87" s="10" t="s">
        <v>26</v>
      </c>
    </row>
    <row r="88" spans="8:19" ht="17.5" x14ac:dyDescent="0.35">
      <c r="H88" s="19">
        <v>70</v>
      </c>
      <c r="I88" s="19">
        <f t="shared" si="11"/>
        <v>486.36656500778412</v>
      </c>
      <c r="J88" s="10" t="s">
        <v>25</v>
      </c>
      <c r="K88" s="23">
        <v>27</v>
      </c>
      <c r="L88" s="23">
        <f t="shared" si="12"/>
        <v>199.8238951578133</v>
      </c>
      <c r="M88" s="10" t="s">
        <v>26</v>
      </c>
      <c r="N88" s="21">
        <v>43</v>
      </c>
      <c r="O88" s="21">
        <f>(N88-1)^1.54677506</f>
        <v>324.19142138560676</v>
      </c>
      <c r="P88" s="10" t="s">
        <v>25</v>
      </c>
      <c r="Q88" s="25">
        <v>26</v>
      </c>
      <c r="R88" s="25">
        <f t="shared" si="13"/>
        <v>190.84314562855286</v>
      </c>
      <c r="S88" s="10" t="s">
        <v>26</v>
      </c>
    </row>
    <row r="89" spans="8:19" ht="17.5" x14ac:dyDescent="0.35">
      <c r="H89" s="19">
        <v>69</v>
      </c>
      <c r="I89" s="19">
        <f t="shared" si="11"/>
        <v>476.10124242487552</v>
      </c>
      <c r="J89" s="10" t="s">
        <v>25</v>
      </c>
      <c r="K89" s="25">
        <v>26</v>
      </c>
      <c r="L89" s="25">
        <f t="shared" si="12"/>
        <v>187.47890374551127</v>
      </c>
      <c r="M89" s="10" t="s">
        <v>26</v>
      </c>
      <c r="N89" s="21">
        <v>42</v>
      </c>
      <c r="O89" s="21">
        <f>(N89-1)^1.54677506</f>
        <v>312.33010467307855</v>
      </c>
      <c r="P89" s="10" t="s">
        <v>25</v>
      </c>
      <c r="Q89" s="25">
        <v>25</v>
      </c>
      <c r="R89" s="25">
        <f t="shared" si="13"/>
        <v>178.5471311286617</v>
      </c>
      <c r="S89" s="10" t="s">
        <v>26</v>
      </c>
    </row>
    <row r="90" spans="8:19" ht="17.5" x14ac:dyDescent="0.35">
      <c r="H90" s="19">
        <v>68</v>
      </c>
      <c r="I90" s="19">
        <f t="shared" si="11"/>
        <v>465.90531228085092</v>
      </c>
      <c r="J90" s="10" t="s">
        <v>25</v>
      </c>
      <c r="K90" s="25">
        <v>25</v>
      </c>
      <c r="L90" s="25">
        <f t="shared" si="12"/>
        <v>175.43921432820616</v>
      </c>
      <c r="M90" s="10" t="s">
        <v>26</v>
      </c>
      <c r="N90" s="21">
        <v>41</v>
      </c>
      <c r="O90" s="21">
        <f t="shared" ref="O90:O94" si="16">(N90-1)^1.54677506</f>
        <v>300.625931370709</v>
      </c>
      <c r="P90" s="10" t="s">
        <v>25</v>
      </c>
      <c r="Q90" s="25">
        <v>24</v>
      </c>
      <c r="R90" s="25">
        <f t="shared" si="13"/>
        <v>166.57047612990337</v>
      </c>
      <c r="S90" s="10" t="s">
        <v>26</v>
      </c>
    </row>
    <row r="91" spans="8:19" ht="17.5" x14ac:dyDescent="0.35">
      <c r="H91" s="19">
        <v>67</v>
      </c>
      <c r="I91" s="19">
        <f t="shared" si="11"/>
        <v>455.77933071873133</v>
      </c>
      <c r="J91" s="10" t="s">
        <v>25</v>
      </c>
      <c r="K91" s="25">
        <v>24</v>
      </c>
      <c r="L91" s="25">
        <f t="shared" si="12"/>
        <v>163.70952654174349</v>
      </c>
      <c r="M91" s="10" t="s">
        <v>26</v>
      </c>
      <c r="N91" s="23">
        <v>40</v>
      </c>
      <c r="O91" s="23">
        <f t="shared" si="16"/>
        <v>289.08067025909293</v>
      </c>
      <c r="P91" s="10" t="s">
        <v>26</v>
      </c>
      <c r="Q91" s="25">
        <v>23</v>
      </c>
      <c r="R91" s="25">
        <f t="shared" si="13"/>
        <v>154.91823142133833</v>
      </c>
      <c r="S91" s="10" t="s">
        <v>26</v>
      </c>
    </row>
    <row r="92" spans="8:19" ht="17.5" x14ac:dyDescent="0.35">
      <c r="H92" s="19">
        <v>66</v>
      </c>
      <c r="I92" s="19">
        <f t="shared" si="11"/>
        <v>445.72386680429145</v>
      </c>
      <c r="J92" s="10" t="s">
        <v>25</v>
      </c>
      <c r="K92" s="25">
        <v>23</v>
      </c>
      <c r="L92" s="25">
        <f t="shared" si="12"/>
        <v>152.2948172771371</v>
      </c>
      <c r="M92" s="10" t="s">
        <v>26</v>
      </c>
      <c r="N92" s="23">
        <v>39</v>
      </c>
      <c r="O92" s="23">
        <f t="shared" si="16"/>
        <v>277.69615559035344</v>
      </c>
      <c r="P92" s="10" t="s">
        <v>26</v>
      </c>
      <c r="Q92" s="25">
        <v>22</v>
      </c>
      <c r="R92" s="25">
        <f t="shared" si="13"/>
        <v>143.59575785336725</v>
      </c>
      <c r="S92" s="10" t="s">
        <v>26</v>
      </c>
    </row>
    <row r="93" spans="8:19" ht="17.5" x14ac:dyDescent="0.35">
      <c r="H93" s="19">
        <v>65</v>
      </c>
      <c r="I93" s="19">
        <f t="shared" si="11"/>
        <v>435.73950302910112</v>
      </c>
      <c r="J93" s="10" t="s">
        <v>25</v>
      </c>
      <c r="K93" s="25">
        <v>22</v>
      </c>
      <c r="L93" s="25">
        <f t="shared" si="12"/>
        <v>141.20037022185963</v>
      </c>
      <c r="M93" s="10" t="s">
        <v>26</v>
      </c>
      <c r="N93" s="23">
        <v>38</v>
      </c>
      <c r="O93" s="23">
        <f t="shared" si="16"/>
        <v>266.47429128673582</v>
      </c>
      <c r="P93" s="10" t="s">
        <v>26</v>
      </c>
      <c r="Q93" s="25">
        <v>21</v>
      </c>
      <c r="R93" s="25">
        <f t="shared" si="13"/>
        <v>132.60876084418771</v>
      </c>
      <c r="S93" s="10" t="s">
        <v>26</v>
      </c>
    </row>
    <row r="94" spans="8:19" ht="17.5" x14ac:dyDescent="0.35">
      <c r="H94" s="19">
        <v>64</v>
      </c>
      <c r="I94" s="19">
        <f t="shared" si="11"/>
        <v>425.82683584128534</v>
      </c>
      <c r="J94" s="10" t="s">
        <v>25</v>
      </c>
      <c r="K94" s="25">
        <v>21</v>
      </c>
      <c r="L94" s="25">
        <f t="shared" si="12"/>
        <v>130.43181008702217</v>
      </c>
      <c r="M94" s="10" t="s">
        <v>26</v>
      </c>
      <c r="N94" s="23">
        <v>37</v>
      </c>
      <c r="O94" s="23">
        <f t="shared" si="16"/>
        <v>255.41705552843581</v>
      </c>
      <c r="P94" s="10" t="s">
        <v>26</v>
      </c>
      <c r="Q94" s="25">
        <v>20</v>
      </c>
      <c r="R94" s="25">
        <f t="shared" si="13"/>
        <v>121.96333062009985</v>
      </c>
      <c r="S94" s="10" t="s">
        <v>26</v>
      </c>
    </row>
    <row r="95" spans="8:19" ht="17.5" x14ac:dyDescent="0.35">
      <c r="H95" s="19">
        <v>63</v>
      </c>
      <c r="I95" s="19">
        <f t="shared" si="11"/>
        <v>415.98647620599394</v>
      </c>
      <c r="J95" s="10" t="s">
        <v>25</v>
      </c>
      <c r="K95" s="25">
        <v>20</v>
      </c>
      <c r="L95" s="25">
        <f t="shared" si="12"/>
        <v>119.99514253209097</v>
      </c>
      <c r="M95" s="10" t="s">
        <v>26</v>
      </c>
      <c r="N95" s="23">
        <v>36</v>
      </c>
      <c r="O95" s="23">
        <f>(N95-1)^1.54677506</f>
        <v>244.5265057784884</v>
      </c>
      <c r="P95" s="10" t="s">
        <v>26</v>
      </c>
      <c r="Q95" s="25">
        <v>19</v>
      </c>
      <c r="R95" s="25">
        <f t="shared" si="13"/>
        <v>111.66598949016908</v>
      </c>
      <c r="S95" s="10" t="s">
        <v>26</v>
      </c>
    </row>
    <row r="96" spans="8:19" ht="17.5" x14ac:dyDescent="0.35">
      <c r="H96" s="19">
        <v>62</v>
      </c>
      <c r="I96" s="19">
        <f t="shared" si="11"/>
        <v>406.21905019775187</v>
      </c>
      <c r="J96" s="10" t="s">
        <v>25</v>
      </c>
      <c r="K96" s="25">
        <v>19</v>
      </c>
      <c r="L96" s="25">
        <f t="shared" si="12"/>
        <v>109.89680108122924</v>
      </c>
      <c r="M96" s="10" t="s">
        <v>26</v>
      </c>
      <c r="N96" s="23">
        <v>35</v>
      </c>
      <c r="O96" s="23">
        <f>(N96-1)^1.54677506</f>
        <v>233.80478429994659</v>
      </c>
      <c r="P96" s="10" t="s">
        <v>26</v>
      </c>
      <c r="Q96" s="25">
        <v>18</v>
      </c>
      <c r="R96" s="25">
        <f t="shared" si="13"/>
        <v>101.72374783834717</v>
      </c>
      <c r="S96" s="10" t="s">
        <v>26</v>
      </c>
    </row>
    <row r="97" spans="8:19" ht="18.5" x14ac:dyDescent="0.4">
      <c r="H97" s="21">
        <v>61</v>
      </c>
      <c r="I97" s="21">
        <f t="shared" si="11"/>
        <v>396.52519962705259</v>
      </c>
      <c r="J97" s="10" t="s">
        <v>25</v>
      </c>
      <c r="K97" s="25">
        <v>18</v>
      </c>
      <c r="L97" s="25">
        <f t="shared" si="12"/>
        <v>100.14370270650721</v>
      </c>
      <c r="M97" s="10" t="s">
        <v>26</v>
      </c>
      <c r="N97" s="23">
        <v>34</v>
      </c>
      <c r="O97" s="23">
        <f t="shared" ref="O97:O100" si="17">(N97-1)^1.54677506</f>
        <v>223.25412422936822</v>
      </c>
      <c r="P97" s="10" t="s">
        <v>26</v>
      </c>
      <c r="Q97" s="27">
        <v>17</v>
      </c>
      <c r="R97" s="27">
        <f t="shared" si="13"/>
        <v>92.144171040115182</v>
      </c>
      <c r="S97" s="10" t="s">
        <v>27</v>
      </c>
    </row>
    <row r="98" spans="8:19" ht="18.5" x14ac:dyDescent="0.4">
      <c r="H98" s="21">
        <v>60</v>
      </c>
      <c r="I98" s="21">
        <f t="shared" si="11"/>
        <v>386.90558270377483</v>
      </c>
      <c r="J98" s="10" t="s">
        <v>25</v>
      </c>
      <c r="K98" s="27">
        <v>17</v>
      </c>
      <c r="L98" s="27">
        <f t="shared" si="12"/>
        <v>90.743314275350059</v>
      </c>
      <c r="M98" s="10" t="s">
        <v>27</v>
      </c>
      <c r="N98" s="23">
        <v>33</v>
      </c>
      <c r="O98" s="23">
        <f t="shared" si="17"/>
        <v>212.87685628114804</v>
      </c>
      <c r="P98" s="10" t="s">
        <v>26</v>
      </c>
      <c r="Q98" s="27">
        <v>16</v>
      </c>
      <c r="R98" s="27">
        <f t="shared" si="13"/>
        <v>82.935460240247664</v>
      </c>
      <c r="S98" s="10" t="s">
        <v>27</v>
      </c>
    </row>
    <row r="99" spans="8:19" ht="18.5" x14ac:dyDescent="0.4">
      <c r="H99" s="21">
        <v>59</v>
      </c>
      <c r="I99" s="21">
        <f t="shared" si="11"/>
        <v>377.36087474024362</v>
      </c>
      <c r="J99" s="10" t="s">
        <v>25</v>
      </c>
      <c r="K99" s="27">
        <v>16</v>
      </c>
      <c r="L99" s="27">
        <f t="shared" si="12"/>
        <v>81.703732786801538</v>
      </c>
      <c r="M99" s="10" t="s">
        <v>27</v>
      </c>
      <c r="N99" s="23">
        <v>32</v>
      </c>
      <c r="O99" s="23">
        <f t="shared" si="17"/>
        <v>202.6754161698216</v>
      </c>
      <c r="P99" s="10" t="s">
        <v>26</v>
      </c>
      <c r="Q99" s="27">
        <v>15</v>
      </c>
      <c r="R99" s="27">
        <f t="shared" si="13"/>
        <v>74.106550962955239</v>
      </c>
      <c r="S99" s="10" t="s">
        <v>27</v>
      </c>
    </row>
    <row r="100" spans="8:19" ht="18.5" x14ac:dyDescent="0.4">
      <c r="H100" s="21">
        <v>58</v>
      </c>
      <c r="I100" s="21">
        <f t="shared" si="11"/>
        <v>367.89176889703458</v>
      </c>
      <c r="J100" s="10" t="s">
        <v>25</v>
      </c>
      <c r="K100" s="27">
        <v>15</v>
      </c>
      <c r="L100" s="27">
        <f t="shared" si="12"/>
        <v>73.03378335283611</v>
      </c>
      <c r="M100" s="10" t="s">
        <v>27</v>
      </c>
      <c r="N100" s="25">
        <v>31</v>
      </c>
      <c r="O100" s="25">
        <f t="shared" si="17"/>
        <v>192.65235285270089</v>
      </c>
      <c r="P100" s="10" t="s">
        <v>26</v>
      </c>
      <c r="Q100" s="27">
        <v>14</v>
      </c>
      <c r="R100" s="27">
        <f t="shared" si="13"/>
        <v>65.667235023639506</v>
      </c>
      <c r="S100" s="10" t="s">
        <v>27</v>
      </c>
    </row>
    <row r="101" spans="8:19" ht="18.5" x14ac:dyDescent="0.4">
      <c r="H101" s="21">
        <v>57</v>
      </c>
      <c r="I101" s="21">
        <f t="shared" si="11"/>
        <v>358.49897697490115</v>
      </c>
      <c r="J101" s="10" t="s">
        <v>25</v>
      </c>
      <c r="K101" s="27">
        <v>14</v>
      </c>
      <c r="L101" s="27">
        <f t="shared" si="12"/>
        <v>64.743140375082405</v>
      </c>
      <c r="M101" s="10" t="s">
        <v>27</v>
      </c>
      <c r="N101" s="25">
        <v>30</v>
      </c>
      <c r="O101" s="25">
        <f>(N101-1)^1.54677506</f>
        <v>182.81033771364974</v>
      </c>
      <c r="P101" s="10" t="s">
        <v>26</v>
      </c>
      <c r="Q101" s="27">
        <v>13</v>
      </c>
      <c r="R101" s="27">
        <f t="shared" si="13"/>
        <v>57.628313431321871</v>
      </c>
      <c r="S101" s="10" t="s">
        <v>27</v>
      </c>
    </row>
    <row r="102" spans="8:19" ht="18.5" x14ac:dyDescent="0.4">
      <c r="H102" s="21">
        <v>56</v>
      </c>
      <c r="I102" s="21">
        <f t="shared" si="11"/>
        <v>349.18323025655667</v>
      </c>
      <c r="J102" s="10" t="s">
        <v>25</v>
      </c>
      <c r="K102" s="27">
        <v>13</v>
      </c>
      <c r="L102" s="27">
        <f t="shared" si="12"/>
        <v>56.84247958220773</v>
      </c>
      <c r="M102" s="10" t="s">
        <v>27</v>
      </c>
      <c r="N102" s="25">
        <v>29</v>
      </c>
      <c r="O102" s="25">
        <f>(N102-1)^1.54677506</f>
        <v>173.15217483135055</v>
      </c>
      <c r="P102" s="10" t="s">
        <v>26</v>
      </c>
      <c r="Q102" s="27">
        <v>12</v>
      </c>
      <c r="R102" s="27">
        <f t="shared" si="13"/>
        <v>50.001791348535413</v>
      </c>
      <c r="S102" s="10" t="s">
        <v>27</v>
      </c>
    </row>
    <row r="103" spans="8:19" ht="18.5" x14ac:dyDescent="0.4">
      <c r="H103" s="21">
        <v>55</v>
      </c>
      <c r="I103" s="21">
        <f t="shared" si="11"/>
        <v>339.94528040241033</v>
      </c>
      <c r="J103" s="10" t="s">
        <v>25</v>
      </c>
      <c r="K103" s="27">
        <v>12</v>
      </c>
      <c r="L103" s="27">
        <f t="shared" si="12"/>
        <v>49.343671964677299</v>
      </c>
      <c r="M103" s="10" t="s">
        <v>27</v>
      </c>
      <c r="N103" s="25">
        <v>28</v>
      </c>
      <c r="O103" s="25">
        <f t="shared" ref="O103:O110" si="18">(N103-1)^1.54677506</f>
        <v>163.68081250311093</v>
      </c>
      <c r="P103" s="10" t="s">
        <v>26</v>
      </c>
      <c r="Q103" s="27">
        <v>11</v>
      </c>
      <c r="R103" s="27">
        <f t="shared" si="13"/>
        <v>42.801131473578195</v>
      </c>
      <c r="S103" s="10" t="s">
        <v>27</v>
      </c>
    </row>
    <row r="104" spans="8:19" ht="18.5" x14ac:dyDescent="0.4">
      <c r="H104" s="21">
        <v>54</v>
      </c>
      <c r="I104" s="21">
        <f t="shared" si="11"/>
        <v>330.78590040476615</v>
      </c>
      <c r="J104" s="10" t="s">
        <v>25</v>
      </c>
      <c r="K104" s="27">
        <v>11</v>
      </c>
      <c r="L104" s="27">
        <f t="shared" si="12"/>
        <v>42.260035933995674</v>
      </c>
      <c r="M104" s="10" t="s">
        <v>27</v>
      </c>
      <c r="N104" s="25">
        <v>27</v>
      </c>
      <c r="O104" s="25">
        <f t="shared" si="18"/>
        <v>154.39935622950682</v>
      </c>
      <c r="P104" s="10" t="s">
        <v>26</v>
      </c>
      <c r="Q104" s="27">
        <v>10</v>
      </c>
      <c r="R104" s="27">
        <f t="shared" si="13"/>
        <v>36.041590818510464</v>
      </c>
      <c r="S104" s="10" t="s">
        <v>27</v>
      </c>
    </row>
    <row r="105" spans="8:19" ht="18.5" x14ac:dyDescent="0.4">
      <c r="H105" s="21">
        <v>53</v>
      </c>
      <c r="I105" s="21">
        <f t="shared" si="11"/>
        <v>321.70588560548373</v>
      </c>
      <c r="J105" s="10" t="s">
        <v>25</v>
      </c>
      <c r="K105" s="27">
        <v>10</v>
      </c>
      <c r="L105" s="27">
        <f t="shared" si="12"/>
        <v>35.606672633197014</v>
      </c>
      <c r="M105" s="10" t="s">
        <v>27</v>
      </c>
      <c r="N105" s="25">
        <v>26</v>
      </c>
      <c r="O105" s="25">
        <f t="shared" si="18"/>
        <v>145.3110834078563</v>
      </c>
      <c r="P105" s="10" t="s">
        <v>26</v>
      </c>
      <c r="Q105" s="27">
        <v>9</v>
      </c>
      <c r="R105" s="27">
        <f t="shared" si="13"/>
        <v>29.740680435478954</v>
      </c>
      <c r="S105" s="10" t="s">
        <v>27</v>
      </c>
    </row>
    <row r="106" spans="8:19" ht="18.5" x14ac:dyDescent="0.4">
      <c r="H106" s="21">
        <v>52</v>
      </c>
      <c r="I106" s="21">
        <f t="shared" si="11"/>
        <v>312.70605478260558</v>
      </c>
      <c r="J106" s="10" t="s">
        <v>25</v>
      </c>
      <c r="K106" s="27">
        <v>9</v>
      </c>
      <c r="L106" s="27">
        <f t="shared" si="12"/>
        <v>29.400923896460689</v>
      </c>
      <c r="M106" s="10" t="s">
        <v>27</v>
      </c>
      <c r="N106" s="25">
        <v>25</v>
      </c>
      <c r="O106" s="25">
        <f t="shared" si="18"/>
        <v>136.41946003612546</v>
      </c>
      <c r="P106" s="10" t="s">
        <v>26</v>
      </c>
      <c r="Q106" s="27">
        <v>8</v>
      </c>
      <c r="R106" s="27">
        <f t="shared" si="13"/>
        <v>23.918813588385113</v>
      </c>
      <c r="S106" s="10" t="s">
        <v>27</v>
      </c>
    </row>
    <row r="107" spans="8:19" ht="18.5" x14ac:dyDescent="0.4">
      <c r="H107" s="21">
        <v>51</v>
      </c>
      <c r="I107" s="21">
        <f t="shared" si="11"/>
        <v>303.78725131207415</v>
      </c>
      <c r="J107" s="10" t="s">
        <v>25</v>
      </c>
      <c r="K107" s="27">
        <v>8</v>
      </c>
      <c r="L107" s="27">
        <f t="shared" si="12"/>
        <v>23.663018299196331</v>
      </c>
      <c r="M107" s="10" t="s">
        <v>27</v>
      </c>
      <c r="N107" s="25">
        <v>24</v>
      </c>
      <c r="O107" s="25">
        <f t="shared" si="18"/>
        <v>127.72815979677159</v>
      </c>
      <c r="P107" s="10" t="s">
        <v>26</v>
      </c>
      <c r="Q107" s="27">
        <v>7</v>
      </c>
      <c r="R107" s="27">
        <f t="shared" si="13"/>
        <v>18.600256906651325</v>
      </c>
      <c r="S107" s="10" t="s">
        <v>27</v>
      </c>
    </row>
    <row r="108" spans="8:19" ht="18.5" x14ac:dyDescent="0.4">
      <c r="H108" s="23">
        <v>50</v>
      </c>
      <c r="I108" s="23">
        <f t="shared" si="11"/>
        <v>294.95034441131929</v>
      </c>
      <c r="J108" s="10" t="s">
        <v>26</v>
      </c>
      <c r="K108" s="27">
        <v>7</v>
      </c>
      <c r="L108" s="27">
        <f t="shared" si="12"/>
        <v>18.41701980612569</v>
      </c>
      <c r="M108" s="10" t="s">
        <v>27</v>
      </c>
      <c r="N108" s="25">
        <v>23</v>
      </c>
      <c r="O108" s="25">
        <f t="shared" si="18"/>
        <v>119.24108597680458</v>
      </c>
      <c r="P108" s="10" t="s">
        <v>26</v>
      </c>
      <c r="Q108" s="27">
        <v>6</v>
      </c>
      <c r="R108" s="27">
        <f t="shared" si="13"/>
        <v>13.814599003537992</v>
      </c>
      <c r="S108" s="10" t="s">
        <v>27</v>
      </c>
    </row>
    <row r="109" spans="8:19" ht="18.5" x14ac:dyDescent="0.4">
      <c r="H109" s="23">
        <v>49</v>
      </c>
      <c r="I109" s="23">
        <f t="shared" ref="I109:I157" si="19">(H109-1)^1.46122035</f>
        <v>286.1962304722698</v>
      </c>
      <c r="J109" s="10" t="s">
        <v>26</v>
      </c>
      <c r="K109" s="27">
        <v>6</v>
      </c>
      <c r="L109" s="27">
        <f t="shared" ref="L109:L114" si="20">(K109-1)^1.625929862</f>
        <v>13.692293589662444</v>
      </c>
      <c r="M109" s="10" t="s">
        <v>27</v>
      </c>
      <c r="N109" s="25">
        <v>22</v>
      </c>
      <c r="O109" s="25">
        <f t="shared" si="18"/>
        <v>110.96239679233506</v>
      </c>
      <c r="P109" s="10" t="s">
        <v>26</v>
      </c>
      <c r="Q109" s="27">
        <v>5</v>
      </c>
      <c r="R109" s="27">
        <f t="shared" ref="R109:R113" si="21">(Q109-1)^1.63145525</f>
        <v>9.5991755396031362</v>
      </c>
      <c r="S109" s="10" t="s">
        <v>27</v>
      </c>
    </row>
    <row r="110" spans="8:19" ht="18.5" x14ac:dyDescent="0.4">
      <c r="H110" s="23">
        <v>48</v>
      </c>
      <c r="I110" s="23">
        <f t="shared" si="19"/>
        <v>277.52583449220987</v>
      </c>
      <c r="J110" s="10" t="s">
        <v>26</v>
      </c>
      <c r="K110" s="27">
        <v>5</v>
      </c>
      <c r="L110" s="27">
        <f t="shared" si="20"/>
        <v>9.5259285256267834</v>
      </c>
      <c r="M110" s="10" t="s">
        <v>27</v>
      </c>
      <c r="N110" s="25">
        <v>21</v>
      </c>
      <c r="O110" s="25">
        <f t="shared" si="18"/>
        <v>102.89653483194516</v>
      </c>
      <c r="P110" s="10" t="s">
        <v>26</v>
      </c>
      <c r="Q110" s="27">
        <v>4</v>
      </c>
      <c r="R110" s="27">
        <f t="shared" si="21"/>
        <v>6.003464901080914</v>
      </c>
      <c r="S110" s="10" t="s">
        <v>27</v>
      </c>
    </row>
    <row r="111" spans="8:19" ht="18.5" x14ac:dyDescent="0.4">
      <c r="H111" s="23">
        <v>47</v>
      </c>
      <c r="I111" s="23">
        <f t="shared" si="19"/>
        <v>268.94011161188763</v>
      </c>
      <c r="J111" s="10" t="s">
        <v>26</v>
      </c>
      <c r="K111" s="27">
        <v>4</v>
      </c>
      <c r="L111" s="27">
        <f t="shared" si="20"/>
        <v>5.9671326978036117</v>
      </c>
      <c r="M111" s="10" t="s">
        <v>27</v>
      </c>
      <c r="N111" s="27">
        <v>20</v>
      </c>
      <c r="O111" s="27">
        <f>(N111-1)^1.54677506</f>
        <v>95.04826152593202</v>
      </c>
      <c r="P111" s="10" t="s">
        <v>27</v>
      </c>
      <c r="Q111" s="27">
        <v>3</v>
      </c>
      <c r="R111" s="27">
        <f t="shared" si="21"/>
        <v>3.0982536273848105</v>
      </c>
      <c r="S111" s="10" t="s">
        <v>27</v>
      </c>
    </row>
    <row r="112" spans="8:19" ht="18.5" x14ac:dyDescent="0.4">
      <c r="H112" s="23">
        <v>46</v>
      </c>
      <c r="I112" s="23">
        <f t="shared" si="19"/>
        <v>260.44004877140441</v>
      </c>
      <c r="J112" s="10" t="s">
        <v>26</v>
      </c>
      <c r="K112" s="27">
        <v>3</v>
      </c>
      <c r="L112" s="27">
        <f t="shared" si="20"/>
        <v>3.0864102976802652</v>
      </c>
      <c r="M112" s="10" t="s">
        <v>27</v>
      </c>
      <c r="N112" s="27">
        <v>19</v>
      </c>
      <c r="O112" s="27">
        <f>(N112-1)^1.54677506</f>
        <v>87.422697805952623</v>
      </c>
      <c r="P112" s="10" t="s">
        <v>27</v>
      </c>
      <c r="Q112" s="27">
        <v>2</v>
      </c>
      <c r="R112" s="27">
        <f t="shared" si="21"/>
        <v>1</v>
      </c>
      <c r="S112" s="10" t="s">
        <v>27</v>
      </c>
    </row>
    <row r="113" spans="8:19" ht="18.5" x14ac:dyDescent="0.4">
      <c r="H113" s="23">
        <v>45</v>
      </c>
      <c r="I113" s="23">
        <f t="shared" si="19"/>
        <v>252.02666649572274</v>
      </c>
      <c r="J113" s="10" t="s">
        <v>26</v>
      </c>
      <c r="K113" s="27">
        <v>2</v>
      </c>
      <c r="L113" s="27">
        <f t="shared" si="20"/>
        <v>1</v>
      </c>
      <c r="M113" s="10" t="s">
        <v>27</v>
      </c>
      <c r="N113" s="27">
        <v>18</v>
      </c>
      <c r="O113" s="27">
        <f t="shared" ref="O113:O115" si="22">(N113-1)^1.54677506</f>
        <v>80.025372468380752</v>
      </c>
      <c r="P113" s="10" t="s">
        <v>27</v>
      </c>
      <c r="Q113" s="27">
        <v>1</v>
      </c>
      <c r="R113" s="27">
        <f t="shared" si="21"/>
        <v>0</v>
      </c>
      <c r="S113" s="10" t="s">
        <v>27</v>
      </c>
    </row>
    <row r="114" spans="8:19" ht="18.5" x14ac:dyDescent="0.4">
      <c r="H114" s="23">
        <v>44</v>
      </c>
      <c r="I114" s="23">
        <f t="shared" si="19"/>
        <v>243.70102082308642</v>
      </c>
      <c r="J114" s="10" t="s">
        <v>26</v>
      </c>
      <c r="K114" s="27">
        <v>1</v>
      </c>
      <c r="L114" s="27">
        <f t="shared" si="20"/>
        <v>0</v>
      </c>
      <c r="M114" s="10" t="s">
        <v>27</v>
      </c>
      <c r="N114" s="27">
        <v>17</v>
      </c>
      <c r="O114" s="27">
        <f t="shared" si="22"/>
        <v>72.862280234360128</v>
      </c>
      <c r="P114" s="10" t="s">
        <v>27</v>
      </c>
      <c r="Q114" s="11">
        <v>0</v>
      </c>
      <c r="R114" s="11">
        <v>0</v>
      </c>
      <c r="S114" s="10" t="s">
        <v>27</v>
      </c>
    </row>
    <row r="115" spans="8:19" ht="18.5" x14ac:dyDescent="0.4">
      <c r="H115" s="23">
        <v>43</v>
      </c>
      <c r="I115" s="23">
        <f t="shared" si="19"/>
        <v>235.46420539137873</v>
      </c>
      <c r="J115" s="10" t="s">
        <v>26</v>
      </c>
      <c r="K115" s="11">
        <v>0</v>
      </c>
      <c r="L115" s="11">
        <v>0</v>
      </c>
      <c r="M115" s="10" t="s">
        <v>27</v>
      </c>
      <c r="N115" s="27">
        <v>16</v>
      </c>
      <c r="O115" s="27">
        <f t="shared" si="22"/>
        <v>65.93995217039209</v>
      </c>
      <c r="P115" s="10" t="s">
        <v>27</v>
      </c>
      <c r="S115" s="10"/>
    </row>
    <row r="116" spans="8:19" ht="18.5" x14ac:dyDescent="0.4">
      <c r="H116" s="23">
        <v>42</v>
      </c>
      <c r="I116" s="23">
        <f t="shared" si="19"/>
        <v>227.31735369939577</v>
      </c>
      <c r="J116" s="10" t="s">
        <v>26</v>
      </c>
      <c r="M116" s="10"/>
      <c r="N116" s="27">
        <v>15</v>
      </c>
      <c r="O116" s="27">
        <f>(N116-1)^1.54677506</f>
        <v>59.265542089217959</v>
      </c>
      <c r="P116" s="10" t="s">
        <v>27</v>
      </c>
      <c r="S116" s="10"/>
    </row>
    <row r="117" spans="8:19" ht="18.5" x14ac:dyDescent="0.4">
      <c r="H117" s="23">
        <v>41</v>
      </c>
      <c r="I117" s="23">
        <f t="shared" si="19"/>
        <v>219.26164156230351</v>
      </c>
      <c r="J117" s="10" t="s">
        <v>26</v>
      </c>
      <c r="M117" s="10"/>
      <c r="N117" s="27">
        <v>14</v>
      </c>
      <c r="O117" s="27">
        <f>(N117-1)^1.54677506</f>
        <v>52.846933941664922</v>
      </c>
      <c r="P117" s="10" t="s">
        <v>27</v>
      </c>
      <c r="S117" s="10"/>
    </row>
    <row r="118" spans="8:19" ht="18.5" x14ac:dyDescent="0.4">
      <c r="H118" s="23">
        <v>40</v>
      </c>
      <c r="I118" s="23">
        <f t="shared" si="19"/>
        <v>211.29828978320447</v>
      </c>
      <c r="J118" s="10" t="s">
        <v>26</v>
      </c>
      <c r="M118" s="10"/>
      <c r="N118" s="27">
        <v>13</v>
      </c>
      <c r="O118" s="27">
        <f t="shared" ref="O118:O121" si="23">(N118-1)^1.54677506</f>
        <v>46.692877282275596</v>
      </c>
      <c r="P118" s="10" t="s">
        <v>27</v>
      </c>
      <c r="S118" s="10"/>
    </row>
    <row r="119" spans="8:19" ht="18.5" x14ac:dyDescent="0.4">
      <c r="H119" s="23">
        <v>39</v>
      </c>
      <c r="I119" s="23">
        <f t="shared" si="19"/>
        <v>203.42856706582958</v>
      </c>
      <c r="J119" s="10" t="s">
        <v>26</v>
      </c>
      <c r="M119" s="10"/>
      <c r="N119" s="27">
        <v>12</v>
      </c>
      <c r="O119" s="27">
        <f t="shared" si="23"/>
        <v>40.813161062547955</v>
      </c>
      <c r="P119" s="10" t="s">
        <v>27</v>
      </c>
      <c r="S119" s="10"/>
    </row>
    <row r="120" spans="8:19" ht="18.5" x14ac:dyDescent="0.4">
      <c r="H120" s="25">
        <v>38</v>
      </c>
      <c r="I120" s="25">
        <f t="shared" si="19"/>
        <v>195.65379319700551</v>
      </c>
      <c r="J120" s="10" t="s">
        <v>26</v>
      </c>
      <c r="M120" s="10"/>
      <c r="N120" s="27">
        <v>11</v>
      </c>
      <c r="O120" s="27">
        <f t="shared" si="23"/>
        <v>35.218841009978483</v>
      </c>
      <c r="P120" s="10" t="s">
        <v>27</v>
      </c>
      <c r="S120" s="10"/>
    </row>
    <row r="121" spans="8:19" ht="18.5" x14ac:dyDescent="0.4">
      <c r="H121" s="25">
        <v>37</v>
      </c>
      <c r="I121" s="25">
        <f t="shared" si="19"/>
        <v>187.97534253181109</v>
      </c>
      <c r="J121" s="10" t="s">
        <v>26</v>
      </c>
      <c r="M121" s="10"/>
      <c r="N121" s="27">
        <v>10</v>
      </c>
      <c r="O121" s="27">
        <f t="shared" si="23"/>
        <v>29.922544036296934</v>
      </c>
      <c r="P121" s="10" t="s">
        <v>27</v>
      </c>
      <c r="S121" s="10"/>
    </row>
    <row r="122" spans="8:19" ht="18.5" x14ac:dyDescent="0.4">
      <c r="H122" s="25">
        <v>36</v>
      </c>
      <c r="I122" s="25">
        <f t="shared" si="19"/>
        <v>180.39464781937275</v>
      </c>
      <c r="J122" s="10" t="s">
        <v>26</v>
      </c>
      <c r="M122" s="10"/>
      <c r="N122" s="27">
        <v>9</v>
      </c>
      <c r="O122" s="27">
        <f>(N122-1)^1.54677506</f>
        <v>24.938887080984074</v>
      </c>
      <c r="P122" s="10" t="s">
        <v>27</v>
      </c>
      <c r="S122" s="10"/>
    </row>
    <row r="123" spans="8:19" ht="18.5" x14ac:dyDescent="0.4">
      <c r="H123" s="25">
        <v>35</v>
      </c>
      <c r="I123" s="25">
        <f t="shared" si="19"/>
        <v>172.91320441322077</v>
      </c>
      <c r="J123" s="10" t="s">
        <v>26</v>
      </c>
      <c r="M123" s="10"/>
      <c r="N123" s="27">
        <v>8</v>
      </c>
      <c r="O123" s="27">
        <f>(N123-1)^1.54677506</f>
        <v>20.285072841562247</v>
      </c>
      <c r="P123" s="10" t="s">
        <v>27</v>
      </c>
      <c r="S123" s="10"/>
    </row>
    <row r="124" spans="8:19" ht="18.5" x14ac:dyDescent="0.4">
      <c r="H124" s="25">
        <v>34</v>
      </c>
      <c r="I124" s="25">
        <f t="shared" si="19"/>
        <v>165.53257491724474</v>
      </c>
      <c r="J124" s="10" t="s">
        <v>26</v>
      </c>
      <c r="M124" s="10"/>
      <c r="N124" s="27">
        <v>7</v>
      </c>
      <c r="O124" s="27">
        <f t="shared" ref="O124:O130" si="24">(N124-1)^1.54677506</f>
        <v>15.981772602825878</v>
      </c>
      <c r="P124" s="10" t="s">
        <v>27</v>
      </c>
      <c r="S124" s="10"/>
    </row>
    <row r="125" spans="8:19" ht="18.5" x14ac:dyDescent="0.4">
      <c r="H125" s="25">
        <v>33</v>
      </c>
      <c r="I125" s="25">
        <f t="shared" si="19"/>
        <v>158.25439432680125</v>
      </c>
      <c r="J125" s="10" t="s">
        <v>26</v>
      </c>
      <c r="M125" s="10"/>
      <c r="N125" s="27">
        <v>6</v>
      </c>
      <c r="O125" s="27">
        <f t="shared" si="24"/>
        <v>12.054504693593026</v>
      </c>
      <c r="P125" s="10" t="s">
        <v>27</v>
      </c>
      <c r="S125" s="10"/>
    </row>
    <row r="126" spans="8:19" ht="18.5" x14ac:dyDescent="0.4">
      <c r="H126" s="25">
        <v>32</v>
      </c>
      <c r="I126" s="25">
        <f t="shared" si="19"/>
        <v>151.0803757347731</v>
      </c>
      <c r="J126" s="10" t="s">
        <v>26</v>
      </c>
      <c r="M126" s="10"/>
      <c r="N126" s="27">
        <v>5</v>
      </c>
      <c r="O126" s="27">
        <f t="shared" si="24"/>
        <v>8.5359405008680866</v>
      </c>
      <c r="P126" s="10" t="s">
        <v>27</v>
      </c>
      <c r="S126" s="10"/>
    </row>
    <row r="127" spans="8:19" ht="18.5" x14ac:dyDescent="0.4">
      <c r="H127" s="25">
        <v>31</v>
      </c>
      <c r="I127" s="25">
        <f t="shared" si="19"/>
        <v>144.01231668477448</v>
      </c>
      <c r="J127" s="10" t="s">
        <v>26</v>
      </c>
      <c r="M127" s="10"/>
      <c r="N127" s="27">
        <v>4</v>
      </c>
      <c r="O127" s="27">
        <f t="shared" si="24"/>
        <v>5.4701502754766187</v>
      </c>
      <c r="P127" s="10" t="s">
        <v>27</v>
      </c>
      <c r="S127" s="10"/>
    </row>
    <row r="128" spans="8:19" ht="18.5" x14ac:dyDescent="0.4">
      <c r="H128" s="25">
        <v>30</v>
      </c>
      <c r="I128" s="25">
        <f t="shared" si="19"/>
        <v>137.05210626877866</v>
      </c>
      <c r="J128" s="10" t="s">
        <v>26</v>
      </c>
      <c r="M128" s="10"/>
      <c r="N128" s="27">
        <v>3</v>
      </c>
      <c r="O128" s="27">
        <f t="shared" si="24"/>
        <v>2.9216331906774484</v>
      </c>
      <c r="P128" s="10" t="s">
        <v>27</v>
      </c>
      <c r="S128" s="10"/>
    </row>
    <row r="129" spans="8:19" ht="18.5" x14ac:dyDescent="0.4">
      <c r="H129" s="25">
        <v>29</v>
      </c>
      <c r="I129" s="25">
        <f t="shared" si="19"/>
        <v>130.20173308489726</v>
      </c>
      <c r="J129" s="10" t="s">
        <v>26</v>
      </c>
      <c r="M129" s="10"/>
      <c r="N129" s="27">
        <v>2</v>
      </c>
      <c r="O129" s="27">
        <f t="shared" si="24"/>
        <v>1</v>
      </c>
      <c r="P129" s="10" t="s">
        <v>27</v>
      </c>
      <c r="S129" s="10"/>
    </row>
    <row r="130" spans="8:19" ht="18.5" x14ac:dyDescent="0.4">
      <c r="H130" s="25">
        <v>28</v>
      </c>
      <c r="I130" s="25">
        <f t="shared" si="19"/>
        <v>123.46329419379059</v>
      </c>
      <c r="J130" s="10" t="s">
        <v>26</v>
      </c>
      <c r="M130" s="10"/>
      <c r="N130" s="27">
        <v>1</v>
      </c>
      <c r="O130" s="27">
        <f t="shared" si="24"/>
        <v>0</v>
      </c>
      <c r="P130" s="10" t="s">
        <v>27</v>
      </c>
      <c r="S130" s="10"/>
    </row>
    <row r="131" spans="8:19" ht="17.5" x14ac:dyDescent="0.35">
      <c r="H131" s="25">
        <v>27</v>
      </c>
      <c r="I131" s="25">
        <f t="shared" si="19"/>
        <v>116.83900524039218</v>
      </c>
      <c r="J131" s="10" t="s">
        <v>26</v>
      </c>
      <c r="M131" s="10"/>
      <c r="N131" s="11">
        <v>0</v>
      </c>
      <c r="O131" s="11">
        <v>0</v>
      </c>
      <c r="P131" s="10" t="s">
        <v>27</v>
      </c>
      <c r="S131" s="10"/>
    </row>
    <row r="132" spans="8:19" ht="17.5" x14ac:dyDescent="0.35">
      <c r="H132" s="25">
        <v>26</v>
      </c>
      <c r="I132" s="25">
        <f t="shared" si="19"/>
        <v>110.33121194289629</v>
      </c>
      <c r="J132" s="10" t="s">
        <v>26</v>
      </c>
      <c r="M132" s="10"/>
      <c r="P132" s="10"/>
      <c r="S132" s="10"/>
    </row>
    <row r="133" spans="8:19" ht="17.5" x14ac:dyDescent="0.35">
      <c r="H133" s="25">
        <v>25</v>
      </c>
      <c r="I133" s="25">
        <f t="shared" si="19"/>
        <v>103.94240319537381</v>
      </c>
      <c r="J133" s="10" t="s">
        <v>26</v>
      </c>
      <c r="M133" s="10"/>
      <c r="P133" s="10"/>
      <c r="S133" s="10"/>
    </row>
    <row r="134" spans="8:19" ht="18.5" x14ac:dyDescent="0.4">
      <c r="H134" s="27">
        <v>24</v>
      </c>
      <c r="I134" s="27">
        <f t="shared" si="19"/>
        <v>97.67522608680973</v>
      </c>
      <c r="J134" s="10" t="s">
        <v>27</v>
      </c>
      <c r="M134" s="10"/>
      <c r="P134" s="10"/>
      <c r="S134" s="10"/>
    </row>
    <row r="135" spans="8:19" ht="18.5" x14ac:dyDescent="0.4">
      <c r="H135" s="27">
        <v>23</v>
      </c>
      <c r="I135" s="27">
        <f t="shared" si="19"/>
        <v>91.532503211717383</v>
      </c>
      <c r="J135" s="10" t="s">
        <v>27</v>
      </c>
      <c r="M135" s="10"/>
      <c r="P135" s="10"/>
      <c r="S135" s="10"/>
    </row>
    <row r="136" spans="8:19" ht="18.5" x14ac:dyDescent="0.4">
      <c r="H136" s="27">
        <v>22</v>
      </c>
      <c r="I136" s="27">
        <f t="shared" si="19"/>
        <v>85.51725274117625</v>
      </c>
      <c r="J136" s="10" t="s">
        <v>27</v>
      </c>
      <c r="M136" s="10"/>
      <c r="P136" s="10"/>
      <c r="S136" s="10"/>
    </row>
    <row r="137" spans="8:19" ht="18.5" x14ac:dyDescent="0.4">
      <c r="H137" s="27">
        <v>21</v>
      </c>
      <c r="I137" s="27">
        <f t="shared" si="19"/>
        <v>79.632711845786289</v>
      </c>
      <c r="J137" s="10" t="s">
        <v>27</v>
      </c>
      <c r="M137" s="10"/>
      <c r="P137" s="10"/>
      <c r="S137" s="10"/>
    </row>
    <row r="138" spans="8:19" ht="18.5" x14ac:dyDescent="0.4">
      <c r="H138" s="27">
        <v>20</v>
      </c>
      <c r="I138" s="27">
        <f t="shared" si="19"/>
        <v>73.882364224438632</v>
      </c>
      <c r="J138" s="10" t="s">
        <v>27</v>
      </c>
      <c r="M138" s="10"/>
      <c r="P138" s="10"/>
      <c r="S138" s="10"/>
    </row>
    <row r="139" spans="8:19" ht="18.5" x14ac:dyDescent="0.4">
      <c r="H139" s="27">
        <v>19</v>
      </c>
      <c r="I139" s="27">
        <f t="shared" si="19"/>
        <v>68.269972710640459</v>
      </c>
      <c r="J139" s="10" t="s">
        <v>27</v>
      </c>
      <c r="M139" s="10"/>
      <c r="P139" s="10"/>
      <c r="S139" s="10"/>
    </row>
    <row r="140" spans="8:19" ht="18.5" x14ac:dyDescent="0.4">
      <c r="H140" s="27">
        <v>18</v>
      </c>
      <c r="I140" s="27">
        <f t="shared" si="19"/>
        <v>62.799618224407496</v>
      </c>
      <c r="J140" s="10" t="s">
        <v>27</v>
      </c>
      <c r="M140" s="10"/>
      <c r="P140" s="10"/>
      <c r="S140" s="10"/>
    </row>
    <row r="141" spans="8:19" ht="18.5" x14ac:dyDescent="0.4">
      <c r="H141" s="27">
        <v>17</v>
      </c>
      <c r="I141" s="27">
        <f t="shared" si="19"/>
        <v>57.475746746950549</v>
      </c>
      <c r="J141" s="10" t="s">
        <v>27</v>
      </c>
      <c r="M141" s="10"/>
      <c r="P141" s="10"/>
      <c r="S141" s="10"/>
    </row>
    <row r="142" spans="8:19" ht="18.5" x14ac:dyDescent="0.4">
      <c r="H142" s="27">
        <v>16</v>
      </c>
      <c r="I142" s="27">
        <f t="shared" si="19"/>
        <v>52.303226570271271</v>
      </c>
      <c r="J142" s="10" t="s">
        <v>27</v>
      </c>
      <c r="M142" s="10"/>
      <c r="P142" s="10"/>
      <c r="S142" s="10"/>
    </row>
    <row r="143" spans="8:19" ht="18.5" x14ac:dyDescent="0.4">
      <c r="H143" s="27">
        <v>15</v>
      </c>
      <c r="I143" s="27">
        <f t="shared" si="19"/>
        <v>47.287418896868111</v>
      </c>
      <c r="J143" s="10" t="s">
        <v>27</v>
      </c>
      <c r="M143" s="10"/>
      <c r="P143" s="10"/>
      <c r="S143" s="10"/>
    </row>
    <row r="144" spans="8:19" ht="18.5" x14ac:dyDescent="0.4">
      <c r="H144" s="27">
        <v>14</v>
      </c>
      <c r="I144" s="27">
        <f t="shared" si="19"/>
        <v>42.43426606843429</v>
      </c>
      <c r="J144" s="10" t="s">
        <v>27</v>
      </c>
      <c r="M144" s="10"/>
      <c r="P144" s="10"/>
      <c r="S144" s="10"/>
    </row>
    <row r="145" spans="8:19" ht="18.5" x14ac:dyDescent="0.4">
      <c r="H145" s="27">
        <v>13</v>
      </c>
      <c r="I145" s="27">
        <f t="shared" si="19"/>
        <v>37.75040350531971</v>
      </c>
      <c r="J145" s="10" t="s">
        <v>27</v>
      </c>
      <c r="M145" s="10"/>
      <c r="P145" s="10"/>
      <c r="S145" s="10"/>
    </row>
    <row r="146" spans="8:19" ht="18.5" x14ac:dyDescent="0.4">
      <c r="H146" s="27">
        <v>12</v>
      </c>
      <c r="I146" s="27">
        <f t="shared" si="19"/>
        <v>33.243304213386629</v>
      </c>
      <c r="J146" s="10" t="s">
        <v>27</v>
      </c>
      <c r="M146" s="10"/>
      <c r="P146" s="10"/>
      <c r="S146" s="10"/>
    </row>
    <row r="147" spans="8:19" ht="18.5" x14ac:dyDescent="0.4">
      <c r="H147" s="27">
        <v>11</v>
      </c>
      <c r="I147" s="27">
        <f t="shared" si="19"/>
        <v>28.921469121228501</v>
      </c>
      <c r="J147" s="10" t="s">
        <v>27</v>
      </c>
      <c r="M147" s="10"/>
      <c r="P147" s="10"/>
      <c r="S147" s="10"/>
    </row>
    <row r="148" spans="8:19" ht="18.5" x14ac:dyDescent="0.4">
      <c r="H148" s="27">
        <v>10</v>
      </c>
      <c r="I148" s="27">
        <f t="shared" si="19"/>
        <v>24.794683766158567</v>
      </c>
      <c r="J148" s="10" t="s">
        <v>27</v>
      </c>
      <c r="M148" s="10"/>
      <c r="P148" s="10"/>
      <c r="S148" s="10"/>
    </row>
    <row r="149" spans="8:19" ht="18.5" x14ac:dyDescent="0.4">
      <c r="H149" s="27">
        <v>9</v>
      </c>
      <c r="I149" s="27">
        <f t="shared" si="19"/>
        <v>20.87437431467351</v>
      </c>
      <c r="J149" s="10" t="s">
        <v>27</v>
      </c>
      <c r="M149" s="10"/>
      <c r="P149" s="10"/>
      <c r="S149" s="10"/>
    </row>
    <row r="150" spans="8:19" ht="18.5" x14ac:dyDescent="0.4">
      <c r="H150" s="27">
        <v>8</v>
      </c>
      <c r="I150" s="27">
        <f t="shared" si="19"/>
        <v>17.17411844640997</v>
      </c>
      <c r="J150" s="10" t="s">
        <v>27</v>
      </c>
      <c r="M150" s="10"/>
      <c r="P150" s="10"/>
      <c r="S150" s="10"/>
    </row>
    <row r="151" spans="8:19" ht="18.5" x14ac:dyDescent="0.4">
      <c r="H151" s="27">
        <v>7</v>
      </c>
      <c r="I151" s="27">
        <f t="shared" si="19"/>
        <v>13.710410005970321</v>
      </c>
      <c r="J151" s="10" t="s">
        <v>27</v>
      </c>
      <c r="M151" s="10"/>
      <c r="P151" s="10"/>
      <c r="S151" s="10"/>
    </row>
    <row r="152" spans="8:19" ht="18.5" x14ac:dyDescent="0.4">
      <c r="H152" s="27">
        <v>6</v>
      </c>
      <c r="I152" s="27">
        <f t="shared" si="19"/>
        <v>10.503866523471073</v>
      </c>
      <c r="J152" s="10" t="s">
        <v>27</v>
      </c>
      <c r="M152" s="10"/>
      <c r="P152" s="10"/>
      <c r="S152" s="10"/>
    </row>
    <row r="153" spans="8:19" ht="18.5" x14ac:dyDescent="0.4">
      <c r="H153" s="27">
        <v>5</v>
      </c>
      <c r="I153" s="27">
        <f t="shared" si="19"/>
        <v>7.5812760632330587</v>
      </c>
      <c r="J153" s="10" t="s">
        <v>27</v>
      </c>
      <c r="M153" s="10"/>
      <c r="P153" s="10"/>
      <c r="S153" s="10"/>
    </row>
    <row r="154" spans="8:19" ht="18.5" x14ac:dyDescent="0.4">
      <c r="H154" s="27">
        <v>4</v>
      </c>
      <c r="I154" s="27">
        <f t="shared" si="19"/>
        <v>4.9794260478652124</v>
      </c>
      <c r="J154" s="10" t="s">
        <v>27</v>
      </c>
      <c r="M154" s="10"/>
      <c r="P154" s="10"/>
      <c r="S154" s="10"/>
    </row>
    <row r="155" spans="8:19" ht="18.5" x14ac:dyDescent="0.4">
      <c r="H155" s="27">
        <v>3</v>
      </c>
      <c r="I155" s="27">
        <f t="shared" si="19"/>
        <v>2.7534117133536458</v>
      </c>
      <c r="J155" s="10" t="s">
        <v>27</v>
      </c>
      <c r="M155" s="10"/>
      <c r="P155" s="10"/>
      <c r="S155" s="10"/>
    </row>
    <row r="156" spans="8:19" ht="18.5" x14ac:dyDescent="0.4">
      <c r="H156" s="27">
        <v>2</v>
      </c>
      <c r="I156" s="27">
        <f t="shared" si="19"/>
        <v>1</v>
      </c>
      <c r="J156" s="10" t="s">
        <v>27</v>
      </c>
      <c r="M156" s="10"/>
      <c r="P156" s="10"/>
      <c r="S156" s="10"/>
    </row>
    <row r="157" spans="8:19" ht="18.5" x14ac:dyDescent="0.4">
      <c r="H157" s="27">
        <v>1</v>
      </c>
      <c r="I157" s="27">
        <f t="shared" si="19"/>
        <v>0</v>
      </c>
      <c r="J157" s="10" t="s">
        <v>27</v>
      </c>
      <c r="M157" s="10"/>
      <c r="P157" s="10"/>
      <c r="S157" s="10"/>
    </row>
    <row r="158" spans="8:19" ht="17.5" x14ac:dyDescent="0.35">
      <c r="H158" s="11">
        <v>0</v>
      </c>
      <c r="I158" s="11">
        <v>0</v>
      </c>
      <c r="J158" s="10" t="s">
        <v>27</v>
      </c>
      <c r="M158" s="10"/>
      <c r="P158" s="10"/>
      <c r="S158" s="10"/>
    </row>
  </sheetData>
  <sheetProtection algorithmName="SHA-512" hashValue="BIN6c9e7+LtQ1uAR3f8N/Kh+qkEXDaTq/wNXa8E3UCTIqY2PXNG7fj8Px96UxSTQ8eE+ZOv2PO2cldvBn2jNBg==" saltValue="zd7IEu2prjlEx+pMNlNALA==" spinCount="100000" sheet="1" objects="1" scenarios="1"/>
  <mergeCells count="8">
    <mergeCell ref="A14:A23"/>
    <mergeCell ref="A34:A43"/>
    <mergeCell ref="E1:R1"/>
    <mergeCell ref="E2:F2"/>
    <mergeCell ref="H2:I2"/>
    <mergeCell ref="K2:L2"/>
    <mergeCell ref="N2:O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HW Results - Overall Rank</vt:lpstr>
      <vt:lpstr>HW Results - Events</vt:lpstr>
      <vt:lpstr>HW Scoresheet</vt:lpstr>
      <vt:lpstr>HEAVYWEIGHT ECI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Omari Jinaki</dc:creator>
  <cp:lastModifiedBy>Omari Jinaki</cp:lastModifiedBy>
  <dcterms:created xsi:type="dcterms:W3CDTF">2015-06-05T18:17:20Z</dcterms:created>
  <dcterms:modified xsi:type="dcterms:W3CDTF">2024-08-03T21:30:40Z</dcterms:modified>
</cp:coreProperties>
</file>